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20" windowHeight="11265" activeTab="7"/>
  </bookViews>
  <sheets>
    <sheet name="Rekapitulácia" sheetId="1" r:id="rId1"/>
    <sheet name="Krycí list stavby" sheetId="2" r:id="rId2"/>
    <sheet name="Kryci_list 14314" sheetId="3" r:id="rId3"/>
    <sheet name="Rekap 14314" sheetId="4" r:id="rId4"/>
    <sheet name="SO 14314" sheetId="5" r:id="rId5"/>
    <sheet name="Kryci_list 14315" sheetId="6" r:id="rId6"/>
    <sheet name="Rekap 14315" sheetId="7" r:id="rId7"/>
    <sheet name="SO 14315" sheetId="8" r:id="rId8"/>
  </sheets>
  <definedNames>
    <definedName name="_xlnm.Print_Titles" localSheetId="3">'Rekap 14314'!$9:$9</definedName>
    <definedName name="_xlnm.Print_Titles" localSheetId="6">'Rekap 14315'!$9:$9</definedName>
    <definedName name="_xlnm.Print_Titles" localSheetId="4">'SO 14314'!$8:$8</definedName>
    <definedName name="_xlnm.Print_Titles" localSheetId="7">'SO 14315'!$8:$8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2"/>
  <c r="E18"/>
  <c r="D18"/>
  <c r="F9" i="1"/>
  <c r="J16" i="2" s="1"/>
  <c r="D9" i="1"/>
  <c r="J18" i="2" s="1"/>
  <c r="J17" i="6"/>
  <c r="E8" i="1" s="1"/>
  <c r="K8"/>
  <c r="I30" i="6"/>
  <c r="J30" s="1"/>
  <c r="Z33" i="8"/>
  <c r="E12" i="7"/>
  <c r="V30" i="8"/>
  <c r="V32" s="1"/>
  <c r="F13" i="7" s="1"/>
  <c r="M30" i="8"/>
  <c r="C12" i="7" s="1"/>
  <c r="K29" i="8"/>
  <c r="J29"/>
  <c r="L29"/>
  <c r="I29"/>
  <c r="K28"/>
  <c r="J28"/>
  <c r="S28"/>
  <c r="L28"/>
  <c r="I28"/>
  <c r="K27"/>
  <c r="J27"/>
  <c r="S27"/>
  <c r="S30" s="1"/>
  <c r="F12" i="7" s="1"/>
  <c r="L27" i="8"/>
  <c r="I27"/>
  <c r="K26"/>
  <c r="J26"/>
  <c r="L26"/>
  <c r="I26"/>
  <c r="I30" s="1"/>
  <c r="D12" i="7" s="1"/>
  <c r="E11"/>
  <c r="S23" i="8"/>
  <c r="P23"/>
  <c r="H23"/>
  <c r="M23"/>
  <c r="M32" s="1"/>
  <c r="C13" i="7" s="1"/>
  <c r="K22" i="8"/>
  <c r="J22"/>
  <c r="L22"/>
  <c r="I22"/>
  <c r="K21"/>
  <c r="J21"/>
  <c r="L21"/>
  <c r="I21"/>
  <c r="K20"/>
  <c r="J20"/>
  <c r="L20"/>
  <c r="I20"/>
  <c r="K19"/>
  <c r="J19"/>
  <c r="L19"/>
  <c r="I19"/>
  <c r="K18"/>
  <c r="J18"/>
  <c r="L18"/>
  <c r="I18"/>
  <c r="K17"/>
  <c r="J17"/>
  <c r="L17"/>
  <c r="I17"/>
  <c r="K16"/>
  <c r="J16"/>
  <c r="L16"/>
  <c r="I16"/>
  <c r="K15"/>
  <c r="J15"/>
  <c r="L15"/>
  <c r="I15"/>
  <c r="K14"/>
  <c r="J14"/>
  <c r="L14"/>
  <c r="I14"/>
  <c r="K13"/>
  <c r="J13"/>
  <c r="L13"/>
  <c r="I13"/>
  <c r="K12"/>
  <c r="J12"/>
  <c r="L12"/>
  <c r="I12"/>
  <c r="K11"/>
  <c r="K33" s="1"/>
  <c r="J11"/>
  <c r="L11"/>
  <c r="I11"/>
  <c r="J20" i="6"/>
  <c r="J17" i="3"/>
  <c r="E7" i="1" s="1"/>
  <c r="E9" s="1"/>
  <c r="J17" i="2" s="1"/>
  <c r="K7" i="1"/>
  <c r="I30" i="3"/>
  <c r="J30" s="1"/>
  <c r="Z124" i="5"/>
  <c r="E28" i="4"/>
  <c r="V121" i="5"/>
  <c r="V123" s="1"/>
  <c r="F29" i="4" s="1"/>
  <c r="S121" i="5"/>
  <c r="F28" i="4" s="1"/>
  <c r="M121" i="5"/>
  <c r="C28" i="4" s="1"/>
  <c r="K120" i="5"/>
  <c r="J120"/>
  <c r="L120"/>
  <c r="L121" s="1"/>
  <c r="B28" i="4" s="1"/>
  <c r="I120" i="5"/>
  <c r="I121" s="1"/>
  <c r="D28" i="4" s="1"/>
  <c r="P117" i="5"/>
  <c r="E27" i="4" s="1"/>
  <c r="H117" i="5"/>
  <c r="M117"/>
  <c r="C27" i="4" s="1"/>
  <c r="K116" i="5"/>
  <c r="J116"/>
  <c r="L116"/>
  <c r="I116"/>
  <c r="K115"/>
  <c r="J115"/>
  <c r="L115"/>
  <c r="I115"/>
  <c r="K114"/>
  <c r="J114"/>
  <c r="L114"/>
  <c r="I114"/>
  <c r="K113"/>
  <c r="J113"/>
  <c r="L113"/>
  <c r="I113"/>
  <c r="K112"/>
  <c r="J112"/>
  <c r="S112"/>
  <c r="S117" s="1"/>
  <c r="F27" i="4" s="1"/>
  <c r="L112" i="5"/>
  <c r="L117" s="1"/>
  <c r="B27" i="4" s="1"/>
  <c r="I112" i="5"/>
  <c r="P109"/>
  <c r="E26" i="4" s="1"/>
  <c r="H109" i="5"/>
  <c r="M109"/>
  <c r="C26" i="4" s="1"/>
  <c r="K108" i="5"/>
  <c r="J108"/>
  <c r="L108"/>
  <c r="I108"/>
  <c r="K107"/>
  <c r="J107"/>
  <c r="L107"/>
  <c r="I107"/>
  <c r="K106"/>
  <c r="J106"/>
  <c r="S106"/>
  <c r="S109" s="1"/>
  <c r="F26" i="4" s="1"/>
  <c r="L106" i="5"/>
  <c r="L109" s="1"/>
  <c r="B26" i="4" s="1"/>
  <c r="I106" i="5"/>
  <c r="P103"/>
  <c r="E25" i="4" s="1"/>
  <c r="H103" i="5"/>
  <c r="M103"/>
  <c r="C25" i="4" s="1"/>
  <c r="K102" i="5"/>
  <c r="J102"/>
  <c r="L102"/>
  <c r="I102"/>
  <c r="K101"/>
  <c r="J101"/>
  <c r="S101"/>
  <c r="S103" s="1"/>
  <c r="F25" i="4" s="1"/>
  <c r="L101" i="5"/>
  <c r="I101"/>
  <c r="K100"/>
  <c r="J100"/>
  <c r="L100"/>
  <c r="I100"/>
  <c r="K99"/>
  <c r="J99"/>
  <c r="L99"/>
  <c r="I99"/>
  <c r="K98"/>
  <c r="J98"/>
  <c r="L98"/>
  <c r="I98"/>
  <c r="K97"/>
  <c r="J97"/>
  <c r="L97"/>
  <c r="L103" s="1"/>
  <c r="B25" i="4" s="1"/>
  <c r="I97" i="5"/>
  <c r="P94"/>
  <c r="E24" i="4" s="1"/>
  <c r="H94" i="5"/>
  <c r="M94"/>
  <c r="C24" i="4" s="1"/>
  <c r="K93" i="5"/>
  <c r="J93"/>
  <c r="L93"/>
  <c r="I93"/>
  <c r="K92"/>
  <c r="J92"/>
  <c r="S92"/>
  <c r="L92"/>
  <c r="I92"/>
  <c r="K91"/>
  <c r="J91"/>
  <c r="L91"/>
  <c r="I91"/>
  <c r="K90"/>
  <c r="J90"/>
  <c r="L90"/>
  <c r="I90"/>
  <c r="K89"/>
  <c r="J89"/>
  <c r="L89"/>
  <c r="I89"/>
  <c r="K88"/>
  <c r="J88"/>
  <c r="L88"/>
  <c r="I88"/>
  <c r="K87"/>
  <c r="J87"/>
  <c r="L87"/>
  <c r="I87"/>
  <c r="K86"/>
  <c r="J86"/>
  <c r="L86"/>
  <c r="I86"/>
  <c r="K85"/>
  <c r="J85"/>
  <c r="L85"/>
  <c r="I85"/>
  <c r="K84"/>
  <c r="J84"/>
  <c r="L84"/>
  <c r="I84"/>
  <c r="K83"/>
  <c r="J83"/>
  <c r="S83"/>
  <c r="S94" s="1"/>
  <c r="F24" i="4" s="1"/>
  <c r="L83" i="5"/>
  <c r="I83"/>
  <c r="I94" s="1"/>
  <c r="D24" i="4" s="1"/>
  <c r="P80" i="5"/>
  <c r="E23" i="4" s="1"/>
  <c r="H80" i="5"/>
  <c r="M80"/>
  <c r="M123" s="1"/>
  <c r="C29" i="4" s="1"/>
  <c r="E17" i="3" s="1"/>
  <c r="K79" i="5"/>
  <c r="J79"/>
  <c r="L79"/>
  <c r="I79"/>
  <c r="K78"/>
  <c r="J78"/>
  <c r="S78"/>
  <c r="S80" s="1"/>
  <c r="F23" i="4" s="1"/>
  <c r="L78" i="5"/>
  <c r="I78"/>
  <c r="E19" i="4"/>
  <c r="C19"/>
  <c r="S72" i="5"/>
  <c r="F19" i="4" s="1"/>
  <c r="P72" i="5"/>
  <c r="H72"/>
  <c r="M72"/>
  <c r="K71"/>
  <c r="J71"/>
  <c r="L71"/>
  <c r="L72" s="1"/>
  <c r="B19" i="4" s="1"/>
  <c r="I71" i="5"/>
  <c r="I72" s="1"/>
  <c r="D19" i="4" s="1"/>
  <c r="F18"/>
  <c r="S68" i="5"/>
  <c r="P68"/>
  <c r="E18" i="4" s="1"/>
  <c r="H68" i="5"/>
  <c r="M68"/>
  <c r="C18" i="4" s="1"/>
  <c r="K67" i="5"/>
  <c r="J67"/>
  <c r="L67"/>
  <c r="I67"/>
  <c r="K66"/>
  <c r="J66"/>
  <c r="L66"/>
  <c r="I66"/>
  <c r="K65"/>
  <c r="J65"/>
  <c r="L65"/>
  <c r="I65"/>
  <c r="K64"/>
  <c r="J64"/>
  <c r="L64"/>
  <c r="I64"/>
  <c r="K63"/>
  <c r="J63"/>
  <c r="L63"/>
  <c r="I63"/>
  <c r="K62"/>
  <c r="J62"/>
  <c r="L62"/>
  <c r="I62"/>
  <c r="K61"/>
  <c r="J61"/>
  <c r="L61"/>
  <c r="I61"/>
  <c r="K60"/>
  <c r="J60"/>
  <c r="L60"/>
  <c r="L68" s="1"/>
  <c r="B18" i="4" s="1"/>
  <c r="I60" i="5"/>
  <c r="I68" s="1"/>
  <c r="D18" i="4" s="1"/>
  <c r="E17"/>
  <c r="C17"/>
  <c r="S57" i="5"/>
  <c r="F17" i="4" s="1"/>
  <c r="P57" i="5"/>
  <c r="H57"/>
  <c r="M57"/>
  <c r="K56"/>
  <c r="J56"/>
  <c r="L56"/>
  <c r="L57" s="1"/>
  <c r="B17" i="4" s="1"/>
  <c r="I56" i="5"/>
  <c r="I57" s="1"/>
  <c r="D17" i="4" s="1"/>
  <c r="P53" i="5"/>
  <c r="E16" i="4" s="1"/>
  <c r="H53" i="5"/>
  <c r="M53"/>
  <c r="C16" i="4" s="1"/>
  <c r="K52" i="5"/>
  <c r="J52"/>
  <c r="S52"/>
  <c r="L52"/>
  <c r="I52"/>
  <c r="K51"/>
  <c r="J51"/>
  <c r="S51"/>
  <c r="S53" s="1"/>
  <c r="F16" i="4" s="1"/>
  <c r="L51" i="5"/>
  <c r="I51"/>
  <c r="K50"/>
  <c r="J50"/>
  <c r="L50"/>
  <c r="I50"/>
  <c r="K49"/>
  <c r="J49"/>
  <c r="L49"/>
  <c r="I49"/>
  <c r="I53" s="1"/>
  <c r="D16" i="4" s="1"/>
  <c r="E15"/>
  <c r="C15"/>
  <c r="S46" i="5"/>
  <c r="F15" i="4" s="1"/>
  <c r="P46" i="5"/>
  <c r="H46"/>
  <c r="M46"/>
  <c r="K45"/>
  <c r="J45"/>
  <c r="L45"/>
  <c r="I45"/>
  <c r="K44"/>
  <c r="J44"/>
  <c r="L44"/>
  <c r="I44"/>
  <c r="K43"/>
  <c r="J43"/>
  <c r="L43"/>
  <c r="L46" s="1"/>
  <c r="B15" i="4" s="1"/>
  <c r="I43" i="5"/>
  <c r="I46" s="1"/>
  <c r="D15" i="4" s="1"/>
  <c r="P40" i="5"/>
  <c r="E14" i="4" s="1"/>
  <c r="H40" i="5"/>
  <c r="M40"/>
  <c r="C14" i="4" s="1"/>
  <c r="K39" i="5"/>
  <c r="J39"/>
  <c r="S39"/>
  <c r="L39"/>
  <c r="I39"/>
  <c r="K38"/>
  <c r="J38"/>
  <c r="S38"/>
  <c r="S40" s="1"/>
  <c r="F14" i="4" s="1"/>
  <c r="L38" i="5"/>
  <c r="L40" s="1"/>
  <c r="B14" i="4" s="1"/>
  <c r="I38" i="5"/>
  <c r="E13" i="4"/>
  <c r="C13"/>
  <c r="P35" i="5"/>
  <c r="H35"/>
  <c r="M35"/>
  <c r="K34"/>
  <c r="J34"/>
  <c r="S34"/>
  <c r="L34"/>
  <c r="I34"/>
  <c r="K33"/>
  <c r="J33"/>
  <c r="L33"/>
  <c r="I33"/>
  <c r="K32"/>
  <c r="J32"/>
  <c r="S32"/>
  <c r="S35" s="1"/>
  <c r="F13" i="4" s="1"/>
  <c r="L32" i="5"/>
  <c r="I32"/>
  <c r="K31"/>
  <c r="J31"/>
  <c r="L31"/>
  <c r="I31"/>
  <c r="I35" s="1"/>
  <c r="D13" i="4" s="1"/>
  <c r="E12"/>
  <c r="C12"/>
  <c r="P28" i="5"/>
  <c r="H28"/>
  <c r="M28"/>
  <c r="K27"/>
  <c r="J27"/>
  <c r="L27"/>
  <c r="I27"/>
  <c r="K26"/>
  <c r="J26"/>
  <c r="S26"/>
  <c r="L26"/>
  <c r="I26"/>
  <c r="K25"/>
  <c r="J25"/>
  <c r="L25"/>
  <c r="I25"/>
  <c r="K24"/>
  <c r="J24"/>
  <c r="S24"/>
  <c r="L24"/>
  <c r="I24"/>
  <c r="K23"/>
  <c r="J23"/>
  <c r="S23"/>
  <c r="S28" s="1"/>
  <c r="F12" i="4" s="1"/>
  <c r="L23" i="5"/>
  <c r="I23"/>
  <c r="I28" s="1"/>
  <c r="D12" i="4" s="1"/>
  <c r="E11"/>
  <c r="C11"/>
  <c r="S20" i="5"/>
  <c r="P20"/>
  <c r="P74" s="1"/>
  <c r="E20" i="4" s="1"/>
  <c r="H20" i="5"/>
  <c r="M20"/>
  <c r="M74" s="1"/>
  <c r="C20" i="4" s="1"/>
  <c r="K19" i="5"/>
  <c r="J19"/>
  <c r="L19"/>
  <c r="I19"/>
  <c r="K18"/>
  <c r="J18"/>
  <c r="L18"/>
  <c r="I18"/>
  <c r="K17"/>
  <c r="J17"/>
  <c r="L17"/>
  <c r="I17"/>
  <c r="K16"/>
  <c r="J16"/>
  <c r="L16"/>
  <c r="I16"/>
  <c r="K15"/>
  <c r="J15"/>
  <c r="L15"/>
  <c r="I15"/>
  <c r="K14"/>
  <c r="J14"/>
  <c r="L14"/>
  <c r="I14"/>
  <c r="K13"/>
  <c r="J13"/>
  <c r="L13"/>
  <c r="I13"/>
  <c r="K12"/>
  <c r="J12"/>
  <c r="L12"/>
  <c r="I12"/>
  <c r="K11"/>
  <c r="K124" s="1"/>
  <c r="J11"/>
  <c r="L11"/>
  <c r="I11"/>
  <c r="J20" i="3"/>
  <c r="J20" i="2" l="1"/>
  <c r="L30" i="8"/>
  <c r="B12" i="7" s="1"/>
  <c r="L28" i="5"/>
  <c r="B12" i="4" s="1"/>
  <c r="L35" i="5"/>
  <c r="B13" i="4" s="1"/>
  <c r="I40" i="5"/>
  <c r="D14" i="4" s="1"/>
  <c r="L53" i="5"/>
  <c r="B16" i="4" s="1"/>
  <c r="L80" i="5"/>
  <c r="B23" i="4" s="1"/>
  <c r="I80" i="5"/>
  <c r="D23" i="4" s="1"/>
  <c r="L94" i="5"/>
  <c r="B24" i="4" s="1"/>
  <c r="I103" i="5"/>
  <c r="D25" i="4" s="1"/>
  <c r="I109" i="5"/>
  <c r="D26" i="4" s="1"/>
  <c r="I117" i="5"/>
  <c r="D27" i="4" s="1"/>
  <c r="L23" i="8"/>
  <c r="B11" i="7" s="1"/>
  <c r="C11"/>
  <c r="S32" i="8"/>
  <c r="E13" i="7" s="1"/>
  <c r="H33" i="8"/>
  <c r="M33"/>
  <c r="C15" i="7" s="1"/>
  <c r="V33" i="8"/>
  <c r="F15" i="7" s="1"/>
  <c r="I23" i="8"/>
  <c r="D11" i="7" s="1"/>
  <c r="F11"/>
  <c r="H32" i="8"/>
  <c r="E17" i="6"/>
  <c r="E17" i="2" s="1"/>
  <c r="I20" i="5"/>
  <c r="D11" i="4" s="1"/>
  <c r="F11"/>
  <c r="I74" i="5"/>
  <c r="D20" i="4" s="1"/>
  <c r="F16" i="3" s="1"/>
  <c r="F16" i="2" s="1"/>
  <c r="S123" i="5"/>
  <c r="E29" i="4" s="1"/>
  <c r="H124" i="5"/>
  <c r="M124"/>
  <c r="C31" i="4" s="1"/>
  <c r="V124" i="5"/>
  <c r="F31" i="4" s="1"/>
  <c r="L20" i="5"/>
  <c r="B11" i="4" s="1"/>
  <c r="H74" i="5"/>
  <c r="S74"/>
  <c r="F20" i="4" s="1"/>
  <c r="C23"/>
  <c r="H123" i="5"/>
  <c r="E16" i="3"/>
  <c r="E16" i="2" s="1"/>
  <c r="L123" i="5" l="1"/>
  <c r="B29" i="4" s="1"/>
  <c r="D17" i="3" s="1"/>
  <c r="I123" i="5"/>
  <c r="D29" i="4" s="1"/>
  <c r="F17" i="3" s="1"/>
  <c r="F23" s="1"/>
  <c r="F23" i="2" s="1"/>
  <c r="I32" i="8"/>
  <c r="D13" i="7" s="1"/>
  <c r="F17" i="6" s="1"/>
  <c r="S33" i="8"/>
  <c r="E15" i="7" s="1"/>
  <c r="L32" i="8"/>
  <c r="B13" i="7" s="1"/>
  <c r="D17" i="6" s="1"/>
  <c r="I33" i="8"/>
  <c r="L33"/>
  <c r="B15" i="7" s="1"/>
  <c r="F24" i="6"/>
  <c r="F23"/>
  <c r="L74" i="5"/>
  <c r="B20" i="4" s="1"/>
  <c r="D16" i="3" s="1"/>
  <c r="D16" i="2" s="1"/>
  <c r="S124" i="5"/>
  <c r="E31" i="4" s="1"/>
  <c r="I124" i="5"/>
  <c r="J22" i="3" l="1"/>
  <c r="D15" i="7"/>
  <c r="B8" i="1"/>
  <c r="D17" i="2"/>
  <c r="D31" i="4"/>
  <c r="B7" i="1"/>
  <c r="L124" i="5"/>
  <c r="B31" i="4" s="1"/>
  <c r="F17" i="2"/>
  <c r="F20" s="1"/>
  <c r="J23" i="3"/>
  <c r="F20"/>
  <c r="F22"/>
  <c r="J24"/>
  <c r="F24"/>
  <c r="F24" i="2" s="1"/>
  <c r="J24" i="6"/>
  <c r="J22"/>
  <c r="F22"/>
  <c r="F20"/>
  <c r="J23"/>
  <c r="J26" l="1"/>
  <c r="C8" i="1" s="1"/>
  <c r="G8" s="1"/>
  <c r="F22" i="2"/>
  <c r="J28" i="6"/>
  <c r="I29" s="1"/>
  <c r="J29" s="1"/>
  <c r="J31" s="1"/>
  <c r="J24" i="2"/>
  <c r="J22"/>
  <c r="J23"/>
  <c r="J26" s="1"/>
  <c r="J28" s="1"/>
  <c r="J26" i="3"/>
  <c r="B9" i="1"/>
  <c r="J28" i="3" l="1"/>
  <c r="I29" s="1"/>
  <c r="J29" s="1"/>
  <c r="J31" s="1"/>
  <c r="C7" i="1"/>
  <c r="C9" l="1"/>
  <c r="G7"/>
  <c r="G9" s="1"/>
  <c r="B10" s="1"/>
  <c r="B11" l="1"/>
  <c r="I29" i="2"/>
  <c r="J29" s="1"/>
  <c r="G10" i="1"/>
  <c r="G11" l="1"/>
  <c r="G12" s="1"/>
  <c r="I30" i="2"/>
  <c r="J30" s="1"/>
  <c r="J31" s="1"/>
</calcChain>
</file>

<file path=xl/sharedStrings.xml><?xml version="1.0" encoding="utf-8"?>
<sst xmlns="http://schemas.openxmlformats.org/spreadsheetml/2006/main" count="654" uniqueCount="285">
  <si>
    <t>Rekapitulácia rozpočtu</t>
  </si>
  <si>
    <t>Stavba Rekonštrukcia turistickej infraštruktúry pri rieke Topľa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</si>
  <si>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</si>
  <si>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</si>
  <si>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</si>
  <si>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</si>
  <si>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</si>
  <si>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</t>
  </si>
  <si>
    <t>HZS</t>
  </si>
  <si>
    <t>Kompl.čin.</t>
  </si>
  <si>
    <t>Ost. náklady</t>
  </si>
  <si>
    <t>Cena</t>
  </si>
  <si>
    <t>SO 01 Altánok</t>
  </si>
  <si>
    <t>SO 02 Oprava lávky</t>
  </si>
  <si>
    <t>Krycí list rozpočtu</t>
  </si>
  <si>
    <t xml:space="preserve">Miesto:  </t>
  </si>
  <si>
    <t>Objekt SO 01 Altánok</t>
  </si>
  <si>
    <t xml:space="preserve">Ks: </t>
  </si>
  <si>
    <t xml:space="preserve">Zákazka: </t>
  </si>
  <si>
    <t>Spracoval: Ing. Ján Halgaš</t>
  </si>
  <si>
    <t xml:space="preserve">Dňa </t>
  </si>
  <si>
    <t>13.09.2019</t>
  </si>
  <si>
    <t>Odberateľ: Gréckokatolícka cirkev, farnosť Nižný Hrabovec</t>
  </si>
  <si>
    <t>Projektant: Ing. Jozef Gajdoš - MEP</t>
  </si>
  <si>
    <t xml:space="preserve">Dodávateľ: </t>
  </si>
  <si>
    <t xml:space="preserve">IČO: </t>
  </si>
  <si>
    <t xml:space="preserve">DIČ: 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</si>
  <si>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</si>
  <si>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</si>
  <si>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</si>
  <si>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</si>
  <si>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</si>
  <si>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</si>
  <si>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</si>
  <si>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</si>
  <si>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</si>
  <si>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</si>
  <si>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</si>
  <si>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</si>
  <si>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</si>
  <si>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</si>
  <si>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</si>
  <si>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>Spolu v EUR</t>
  </si>
  <si>
    <t xml:space="preserve">F </t>
  </si>
  <si>
    <t xml:space="preserve">C </t>
  </si>
  <si>
    <t>Zariadenie staveniska</t>
  </si>
  <si>
    <t>Sťažené výrobné podmienky</t>
  </si>
  <si>
    <t>Prevádzkové vplyvy</t>
  </si>
  <si>
    <t>0% z [H+P+M]</t>
  </si>
  <si>
    <t>0% z [H+P]</t>
  </si>
  <si>
    <t xml:space="preserve">D </t>
  </si>
  <si>
    <t>Sťažené podmienky dopravy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</si>
  <si>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</si>
  <si>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</si>
  <si>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</si>
  <si>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</si>
  <si>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</si>
  <si>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</si>
  <si>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</si>
  <si>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</si>
  <si>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</si>
  <si>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</si>
  <si>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</si>
  <si>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13.09.2019</t>
  </si>
  <si>
    <t>Prehľad rozpočtových nákladov</t>
  </si>
  <si>
    <t>Práce HSV</t>
  </si>
  <si>
    <t>ZEMNÉ PRÁCE</t>
  </si>
  <si>
    <t>ZÁKLADY</t>
  </si>
  <si>
    <t>ZVISLÉ KONŠTRUKCIE</t>
  </si>
  <si>
    <t>VODOROVNÉ KONŠTRUKCIE</t>
  </si>
  <si>
    <t>SPEVNENÉ PLOCHY</t>
  </si>
  <si>
    <t>POVRCHOVÉ ÚPRAVY</t>
  </si>
  <si>
    <t>POTRUBNÉ ROZVODY</t>
  </si>
  <si>
    <t>OSTATNÉ PRÁCE</t>
  </si>
  <si>
    <t>PRESUNY HMÔT</t>
  </si>
  <si>
    <t>Práce PSV</t>
  </si>
  <si>
    <t>ZTI-VNÚTORNA KANALIZÁCIA</t>
  </si>
  <si>
    <t>KONŠTRUKCIE TESÁRSKE</t>
  </si>
  <si>
    <t>KONŠTRUKCIE KLAMPIARSKE</t>
  </si>
  <si>
    <t>KONŠTRUKCIE STOLÁRSKE</t>
  </si>
  <si>
    <t>KOVOVÉ DOPLNKOVÉ KONŠTRUKCIE</t>
  </si>
  <si>
    <t>NÁTERY</t>
  </si>
  <si>
    <t>Celkom v EUR</t>
  </si>
  <si>
    <t>Por.č.</t>
  </si>
  <si>
    <t>Cenník</t>
  </si>
  <si>
    <t>Kód položky</t>
  </si>
  <si>
    <t>Názov</t>
  </si>
  <si>
    <t>Mj</t>
  </si>
  <si>
    <t>Množstvo</t>
  </si>
  <si>
    <t>Cena/Mj</t>
  </si>
  <si>
    <t>Cena celkom</t>
  </si>
  <si>
    <t>Hmotnosť/Mj</t>
  </si>
  <si>
    <t>Hmotnosť</t>
  </si>
  <si>
    <t>Suť</t>
  </si>
  <si>
    <t>Zákazka Rekonštrukcia turistickej infraštruktúry pri rieke Topľa</t>
  </si>
  <si>
    <t xml:space="preserve">  1/A 1</t>
  </si>
  <si>
    <t xml:space="preserve"> 131211101</t>
  </si>
  <si>
    <t>Hĺbenie jám v  hornine tr.3 súdržných - ručným náradím</t>
  </si>
  <si>
    <t>m3</t>
  </si>
  <si>
    <t xml:space="preserve"> 131211119</t>
  </si>
  <si>
    <t>Príplatok za lepivosť pri hĺbení jám ručným náradím v hornine tr. 3</t>
  </si>
  <si>
    <t xml:space="preserve"> 132201101</t>
  </si>
  <si>
    <t>Výkop ryhy do šírky 600 mm v horn.3 do 100 m3</t>
  </si>
  <si>
    <t xml:space="preserve"> 132201109</t>
  </si>
  <si>
    <t>Príplatok k cene za lepivosť pri hĺbení rýh šírky do 600 mm zapažených i nezapažených s urovnaním dna v hornine 3</t>
  </si>
  <si>
    <t xml:space="preserve"> 162201101</t>
  </si>
  <si>
    <t>Vodorovné premiestnenie výkopku z horniny 1-4 do 20m</t>
  </si>
  <si>
    <t xml:space="preserve"> 162201102</t>
  </si>
  <si>
    <t>Vodorovné premiestnenie výkopku z horniny 1-4 nad 20-50m</t>
  </si>
  <si>
    <t xml:space="preserve"> 162501102</t>
  </si>
  <si>
    <t>Vodorovné premiestnenie výkopku po spevnenej ceste z horniny tr.1-4, do 100 m3 na vzdialenosť do 3000 m</t>
  </si>
  <si>
    <t xml:space="preserve"> 171201201</t>
  </si>
  <si>
    <t>Uloženie sypaniny na skládky do 100 m3</t>
  </si>
  <si>
    <t xml:space="preserve"> 175101102</t>
  </si>
  <si>
    <t>Obsyp potrubia sypaninou z vhodných hornín 1 až 4 s prehodením sypaniny</t>
  </si>
  <si>
    <t xml:space="preserve">  2/A 1</t>
  </si>
  <si>
    <t xml:space="preserve"> 271571111</t>
  </si>
  <si>
    <t>Vankúše zhutnené pod základy zo štrkopiesku</t>
  </si>
  <si>
    <t xml:space="preserve"> 11/A 1</t>
  </si>
  <si>
    <t xml:space="preserve"> 274313911</t>
  </si>
  <si>
    <t>Betón základových pásov, prostý tr. C 35/45</t>
  </si>
  <si>
    <t>K</t>
  </si>
  <si>
    <t xml:space="preserve"> 274313919</t>
  </si>
  <si>
    <t>Betón odtokovej  šachty, prostý tr. C 35/45</t>
  </si>
  <si>
    <t xml:space="preserve"> 289971212</t>
  </si>
  <si>
    <t xml:space="preserve">Zhotovenie vrstvy z geotextílie na upravenom povrchu </t>
  </si>
  <si>
    <t>m2</t>
  </si>
  <si>
    <t>M</t>
  </si>
  <si>
    <t xml:space="preserve"> 693110001200</t>
  </si>
  <si>
    <t>Geotextília polypropylénová  300g/m3 , hrúbka 3 mm</t>
  </si>
  <si>
    <t xml:space="preserve"> 311311953</t>
  </si>
  <si>
    <t>Betón nadzákladových múrov vodostavebný  tr. C 35/45 - pohľadový</t>
  </si>
  <si>
    <t xml:space="preserve"> 311351105</t>
  </si>
  <si>
    <t>Debnenie nadzákladových múrov  obojstranné zhotovenie-dielce</t>
  </si>
  <si>
    <t xml:space="preserve"> 311351106</t>
  </si>
  <si>
    <t>Debnenie nadzákladových múrov  obojstranné odstránenie-dielce</t>
  </si>
  <si>
    <t xml:space="preserve"> 311361821</t>
  </si>
  <si>
    <t>Výstuž nadzákladových múrov 10505</t>
  </si>
  <si>
    <t>t</t>
  </si>
  <si>
    <t>221/A 1</t>
  </si>
  <si>
    <t xml:space="preserve"> 451317777</t>
  </si>
  <si>
    <t>Podklad pod dlažbu vodorovne alebo v sklone do 1:5 hr. 50-100mm z bet. tr. C 8/10</t>
  </si>
  <si>
    <t>271/A 1</t>
  </si>
  <si>
    <t xml:space="preserve"> 451573111</t>
  </si>
  <si>
    <t>Lôžko pod potrubie, stoky a drobné objekty, v otvorenom výkope z piesku a štrkopiesku do 63 mm</t>
  </si>
  <si>
    <t xml:space="preserve"> 564760211</t>
  </si>
  <si>
    <t>Podklad alebo kryt z kameniva hrubého drveného veľ. 16-32 mm s rozprestretím a zhutnením hr. 200 mm</t>
  </si>
  <si>
    <t xml:space="preserve"> 596811310</t>
  </si>
  <si>
    <t>Kladenie betónovej dlažby s vyplnením škár</t>
  </si>
  <si>
    <t xml:space="preserve"> 592460014504</t>
  </si>
  <si>
    <t>Dlažba betónová, rozmer 500x500x80 mm, sivá</t>
  </si>
  <si>
    <t>ks</t>
  </si>
  <si>
    <t xml:space="preserve"> 631312911</t>
  </si>
  <si>
    <t>Podkladný betón z betónu chemicky odolného (m3) tr. C 35/45 hr. 50 mm</t>
  </si>
  <si>
    <t xml:space="preserve"> 631315911</t>
  </si>
  <si>
    <t>Mazanina z betónu vodostavebného (m3) tr. C 35/45 hr. 150 mm</t>
  </si>
  <si>
    <t xml:space="preserve"> 631362021</t>
  </si>
  <si>
    <t>Výstuž mazanín z betónov (z kameniva) a z ľahkých betónov zo zváraných sietí z drôtov typu KARI</t>
  </si>
  <si>
    <t xml:space="preserve"> 631571003</t>
  </si>
  <si>
    <t>Násyp zo štrkopiesku 0-32 (pre spevnenie podkladu)</t>
  </si>
  <si>
    <t xml:space="preserve"> 899202117</t>
  </si>
  <si>
    <t xml:space="preserve">D+M liatinového roštu 600x600 mm vrátane rámu </t>
  </si>
  <si>
    <t xml:space="preserve"> 13/B 1</t>
  </si>
  <si>
    <t xml:space="preserve"> 961043111</t>
  </si>
  <si>
    <t>Búranie základov z betónu prostého -2,20000t</t>
  </si>
  <si>
    <t xml:space="preserve"> 962042321</t>
  </si>
  <si>
    <t>Búranie muriva alebo vybúranie otvorov plochy nad 4 m2 z betónu prostého nadzákladného,  -2,20000t</t>
  </si>
  <si>
    <t xml:space="preserve"> 965043441</t>
  </si>
  <si>
    <t>Búranie podkladov a mazanín z betónu hr.do 150 mm -2,20000t</t>
  </si>
  <si>
    <t xml:space="preserve"> 979081111</t>
  </si>
  <si>
    <t>Odvoz sutiny a vybúraných hmôt na skládku do 1 km</t>
  </si>
  <si>
    <t xml:space="preserve"> 979081121</t>
  </si>
  <si>
    <t>Odvoz sutiny a vybúraných hmôt na skládku za každý ďalší 1 km</t>
  </si>
  <si>
    <t xml:space="preserve"> 979082111</t>
  </si>
  <si>
    <t>Vnútrostavenisková doprava sutiny a vybúraných hmôt do 10 m</t>
  </si>
  <si>
    <t xml:space="preserve"> 979082121</t>
  </si>
  <si>
    <t>Vnútrostavenisková doprava sutiny a vybúraných hmôt za každých ďalších 5 m</t>
  </si>
  <si>
    <t xml:space="preserve"> 979089012</t>
  </si>
  <si>
    <t>Poplatok za skladovanie - betón, tehly, dlaždice (17 01) ostatné</t>
  </si>
  <si>
    <t xml:space="preserve"> 998011001</t>
  </si>
  <si>
    <t xml:space="preserve">Presun hmôt </t>
  </si>
  <si>
    <t>721/A 1</t>
  </si>
  <si>
    <t xml:space="preserve"> 721171112</t>
  </si>
  <si>
    <t>Potrubie z PVC - U odpadové ležaté hrdlové D 160x3, 9</t>
  </si>
  <si>
    <t>m</t>
  </si>
  <si>
    <t xml:space="preserve"> 998721201</t>
  </si>
  <si>
    <t>Presun hmôt pre vnútornú kanalizáciu v objektoch výšky do 6 m</t>
  </si>
  <si>
    <t>%</t>
  </si>
  <si>
    <t>762/A 1</t>
  </si>
  <si>
    <t xml:space="preserve"> 762332120</t>
  </si>
  <si>
    <t>Montáž viazaných konštrukcií krovov striech z reziva priemernej plochy 120-224 cm2</t>
  </si>
  <si>
    <t xml:space="preserve"> 605120002904</t>
  </si>
  <si>
    <t>Krokva 100x140mm hobľovaná</t>
  </si>
  <si>
    <t xml:space="preserve"> 762341004</t>
  </si>
  <si>
    <t>Montáž debnenia jednoduchých striech, na krokvy a kontralaty z dosiek na zraz</t>
  </si>
  <si>
    <t xml:space="preserve"> 60511000290</t>
  </si>
  <si>
    <t>Dosky 110/25 mm</t>
  </si>
  <si>
    <t xml:space="preserve"> 762341017</t>
  </si>
  <si>
    <t xml:space="preserve">Montáž čelových dosiek </t>
  </si>
  <si>
    <t xml:space="preserve"> 605110002902</t>
  </si>
  <si>
    <t>Dosky 110/25 mm hobľované</t>
  </si>
  <si>
    <t xml:space="preserve"> 605110002903</t>
  </si>
  <si>
    <t>Dosky 140/25 mm hobľované</t>
  </si>
  <si>
    <t xml:space="preserve"> 762341252</t>
  </si>
  <si>
    <t>Montáž kontralát pre sklon od 22° do 35°</t>
  </si>
  <si>
    <t xml:space="preserve"> 605120002801</t>
  </si>
  <si>
    <t>Kontralaty 50/50 mm</t>
  </si>
  <si>
    <t xml:space="preserve"> 762395000</t>
  </si>
  <si>
    <t>Spojovacie prostriedky pre viazané konštrukcie krovov</t>
  </si>
  <si>
    <t xml:space="preserve"> 998762202</t>
  </si>
  <si>
    <t>Presun hmôt pre konštrukcie tesárske v objektoch výšky do 12 m</t>
  </si>
  <si>
    <t>764/B 1</t>
  </si>
  <si>
    <t xml:space="preserve"> 764311822</t>
  </si>
  <si>
    <t>Demontáž krytiny hladkej strešnej z tabúľ 2000 x 1000 mm, so sklonom do 30st.,  -0,00732t</t>
  </si>
  <si>
    <t xml:space="preserve"> 764313221</t>
  </si>
  <si>
    <t>Krytiny hladké z pozinkovaného lakoplast. plechu, sklon do 30°</t>
  </si>
  <si>
    <t xml:space="preserve"> 764327220</t>
  </si>
  <si>
    <t>Oplechovanie z pozinkovaného lakoplast. plechu, odkvapov na strechách s tvrdou krytinou r.š. 260 mm - K3</t>
  </si>
  <si>
    <t xml:space="preserve"> 764348401</t>
  </si>
  <si>
    <t>Snehové zachytávače z pozinkovaného lakoplast. plechu</t>
  </si>
  <si>
    <t>764/A 2</t>
  </si>
  <si>
    <t xml:space="preserve"> 764391430</t>
  </si>
  <si>
    <t>Záveterná lišta z pozinkovaného lakoplast. plechu, r.š. 202 + 190 mm - K2</t>
  </si>
  <si>
    <t>764/A 7</t>
  </si>
  <si>
    <t xml:space="preserve"> 998764201</t>
  </si>
  <si>
    <t>Presun hmôt pre konštrukcie klampiarske v objektoch výšky do 6 m</t>
  </si>
  <si>
    <t>766/A 1</t>
  </si>
  <si>
    <t xml:space="preserve"> 766411111</t>
  </si>
  <si>
    <t xml:space="preserve">Montáž obloženia stien, palubovkami na pero a drážku </t>
  </si>
  <si>
    <t xml:space="preserve"> 611920007100</t>
  </si>
  <si>
    <t>Drevený obklad tatranský profil</t>
  </si>
  <si>
    <t xml:space="preserve"> 998766201</t>
  </si>
  <si>
    <t>Presun hmot pre konštrukcie stolárske v objektoch výšky do 6 m</t>
  </si>
  <si>
    <t>767/A 3</t>
  </si>
  <si>
    <t xml:space="preserve"> 767995102</t>
  </si>
  <si>
    <t>Montáž ostatných atypických kovových stavebných doplnkových konštrukcií nad 5 do 10 kg</t>
  </si>
  <si>
    <t>kg</t>
  </si>
  <si>
    <t xml:space="preserve"> PC76701</t>
  </si>
  <si>
    <t>Dodávka oceľovej konštrukcie vr. náteru polyuretánového 2x zákla + 2x vrchný</t>
  </si>
  <si>
    <t xml:space="preserve"> 767996811</t>
  </si>
  <si>
    <t>Demontáž oceľovej konštrukcie prístrešku</t>
  </si>
  <si>
    <t>kpl</t>
  </si>
  <si>
    <t xml:space="preserve"> 767996827</t>
  </si>
  <si>
    <t>Demontáž liatinového roštu 600/600 mm</t>
  </si>
  <si>
    <t xml:space="preserve"> 998767201</t>
  </si>
  <si>
    <t>Presun hmôt pre kovové stavebné doplnkové konštrukcie v objektoch výšky do 6 m</t>
  </si>
  <si>
    <t xml:space="preserve"> 783627103</t>
  </si>
  <si>
    <t>Nátery stolárskych výrobkov lazurovacím lakom</t>
  </si>
  <si>
    <t>Objekt SO 02 Oprava lávky</t>
  </si>
  <si>
    <t xml:space="preserve"> 7679951019</t>
  </si>
  <si>
    <t>Montáž oceľových prvkov lávky podľa výpisu</t>
  </si>
  <si>
    <t>Podlahový nosník T80 - ozn. L1</t>
  </si>
  <si>
    <t xml:space="preserve"> PC76702</t>
  </si>
  <si>
    <t>Podlahový oceľ.plech so slzič. výstupkami hr. 5mm - ozn. L2</t>
  </si>
  <si>
    <t xml:space="preserve"> PC76703</t>
  </si>
  <si>
    <t>Doplnenie tyče závesov D16 mm (vr. závit.tyče, podložky, maice) - ozn. L3</t>
  </si>
  <si>
    <t xml:space="preserve"> PC76704</t>
  </si>
  <si>
    <t>Horné madlo D16, vr. úložného oka, zarážky,  nadstavenia yče závesov - ozn. L4</t>
  </si>
  <si>
    <t xml:space="preserve"> PC76705</t>
  </si>
  <si>
    <t>Priečnik zábradlia D10, vr. úložného oka a zarážky - ozn. L5</t>
  </si>
  <si>
    <t xml:space="preserve"> PC76706</t>
  </si>
  <si>
    <t>Kotviací prvok zábradlia 16x16  - ozn. L6</t>
  </si>
  <si>
    <t xml:space="preserve"> PC76707</t>
  </si>
  <si>
    <t>Oceľová poplastovaná sieťovina 30/30/3 + nerez kotviací prvok - on. L7</t>
  </si>
  <si>
    <t xml:space="preserve"> PC76708</t>
  </si>
  <si>
    <t>Strieška - ozn. L8</t>
  </si>
  <si>
    <t xml:space="preserve"> 7679951021</t>
  </si>
  <si>
    <t>Vyrovnanie a nastavenie závesných prvkov exist. konštrukcie lávky</t>
  </si>
  <si>
    <t>hod</t>
  </si>
  <si>
    <t xml:space="preserve"> 767996807</t>
  </si>
  <si>
    <t>Demontáž oceľových prvkov lávky podľa výpisu</t>
  </si>
  <si>
    <t xml:space="preserve"> 783201812</t>
  </si>
  <si>
    <t>Odstránenie starých náterov z kovových stavebných doplnkových konštrukcií oceľovou kefou</t>
  </si>
  <si>
    <t>783/A 1</t>
  </si>
  <si>
    <t xml:space="preserve"> 783222100</t>
  </si>
  <si>
    <t xml:space="preserve">Nátery kov.stav.doplnk.konštr. syntetické na vzduchu schnúce dvojnásobné </t>
  </si>
  <si>
    <t xml:space="preserve"> 783226100</t>
  </si>
  <si>
    <t>Nátery kov.stav.doplnk.konštr. syntetické na vzduchu schnúce základný 2x</t>
  </si>
  <si>
    <t xml:space="preserve"> 783903815</t>
  </si>
  <si>
    <t>Otriskanie a odmastenie oceľ. nových prvkov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</si>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</sst>
</file>

<file path=xl/styles.xml><?xml version="1.0" encoding="utf-8"?>
<styleSheet xmlns="http://schemas.openxmlformats.org/spreadsheetml/2006/main">
  <numFmts count="3">
    <numFmt numFmtId="164" formatCode="###\ ###\ ##0.00"/>
    <numFmt numFmtId="165" formatCode="###\ ###\ ##0.0000"/>
    <numFmt numFmtId="166" formatCode="###\ ###\ ##0.000"/>
  </numFmts>
  <fonts count="15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  <font>
      <b/>
      <sz val="11"/>
      <color rgb="FFFF0000"/>
      <name val="Calibri"/>
      <family val="2"/>
      <charset val="238"/>
      <scheme val="minor"/>
    </font>
    <font>
      <b/>
      <sz val="9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808080"/>
      </bottom>
      <diagonal/>
    </border>
    <border>
      <left/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double">
        <color rgb="FF000000"/>
      </right>
      <top style="thin">
        <color rgb="FF80808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6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164" fontId="1" fillId="0" borderId="9" xfId="0" applyNumberFormat="1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164" fontId="1" fillId="0" borderId="26" xfId="0" applyNumberFormat="1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0" fontId="6" fillId="0" borderId="15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5" fillId="0" borderId="20" xfId="0" applyFont="1" applyFill="1" applyBorder="1"/>
    <xf numFmtId="0" fontId="5" fillId="0" borderId="15" xfId="0" applyFont="1" applyFill="1" applyBorder="1"/>
    <xf numFmtId="0" fontId="5" fillId="0" borderId="8" xfId="0" applyFont="1" applyFill="1" applyBorder="1"/>
    <xf numFmtId="0" fontId="5" fillId="0" borderId="25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6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2" xfId="0" applyFont="1" applyFill="1" applyBorder="1"/>
    <xf numFmtId="0" fontId="5" fillId="0" borderId="9" xfId="0" applyFont="1" applyFill="1" applyBorder="1"/>
    <xf numFmtId="0" fontId="4" fillId="0" borderId="42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1" xfId="0" applyFont="1" applyFill="1" applyBorder="1"/>
    <xf numFmtId="0" fontId="5" fillId="0" borderId="42" xfId="0" applyFont="1" applyFill="1" applyBorder="1" applyAlignment="1">
      <alignment horizontal="center"/>
    </xf>
    <xf numFmtId="164" fontId="1" fillId="0" borderId="20" xfId="0" applyNumberFormat="1" applyFont="1" applyFill="1" applyBorder="1"/>
    <xf numFmtId="0" fontId="5" fillId="0" borderId="46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1" fillId="0" borderId="52" xfId="0" applyFont="1" applyFill="1" applyBorder="1"/>
    <xf numFmtId="0" fontId="5" fillId="0" borderId="53" xfId="0" applyFont="1" applyFill="1" applyBorder="1"/>
    <xf numFmtId="164" fontId="1" fillId="0" borderId="54" xfId="0" applyNumberFormat="1" applyFont="1" applyFill="1" applyBorder="1"/>
    <xf numFmtId="164" fontId="5" fillId="0" borderId="49" xfId="0" applyNumberFormat="1" applyFont="1" applyFill="1" applyBorder="1"/>
    <xf numFmtId="164" fontId="5" fillId="0" borderId="50" xfId="0" applyNumberFormat="1" applyFont="1" applyFill="1" applyBorder="1"/>
    <xf numFmtId="164" fontId="5" fillId="0" borderId="51" xfId="0" applyNumberFormat="1" applyFont="1" applyFill="1" applyBorder="1"/>
    <xf numFmtId="164" fontId="5" fillId="0" borderId="52" xfId="0" applyNumberFormat="1" applyFont="1" applyFill="1" applyBorder="1"/>
    <xf numFmtId="164" fontId="1" fillId="0" borderId="53" xfId="0" applyNumberFormat="1" applyFont="1" applyFill="1" applyBorder="1"/>
    <xf numFmtId="164" fontId="5" fillId="0" borderId="0" xfId="0" applyNumberFormat="1" applyFont="1" applyFill="1" applyBorder="1"/>
    <xf numFmtId="164" fontId="5" fillId="0" borderId="55" xfId="0" applyNumberFormat="1" applyFont="1" applyFill="1" applyBorder="1"/>
    <xf numFmtId="0" fontId="1" fillId="0" borderId="56" xfId="0" applyFont="1" applyFill="1" applyBorder="1"/>
    <xf numFmtId="0" fontId="1" fillId="0" borderId="57" xfId="0" applyFont="1" applyFill="1" applyBorder="1"/>
    <xf numFmtId="0" fontId="1" fillId="0" borderId="58" xfId="0" applyFont="1" applyFill="1" applyBorder="1"/>
    <xf numFmtId="0" fontId="1" fillId="0" borderId="59" xfId="0" applyFont="1" applyFill="1" applyBorder="1"/>
    <xf numFmtId="164" fontId="1" fillId="0" borderId="21" xfId="0" applyNumberFormat="1" applyFont="1" applyFill="1" applyBorder="1"/>
    <xf numFmtId="164" fontId="1" fillId="0" borderId="55" xfId="0" applyNumberFormat="1" applyFont="1" applyFill="1" applyBorder="1"/>
    <xf numFmtId="164" fontId="5" fillId="0" borderId="61" xfId="0" applyNumberFormat="1" applyFont="1" applyFill="1" applyBorder="1"/>
    <xf numFmtId="164" fontId="1" fillId="0" borderId="61" xfId="0" applyNumberFormat="1" applyFont="1" applyFill="1" applyBorder="1"/>
    <xf numFmtId="0" fontId="4" fillId="0" borderId="63" xfId="0" applyFont="1" applyFill="1" applyBorder="1" applyAlignment="1">
      <alignment horizontal="center"/>
    </xf>
    <xf numFmtId="0" fontId="5" fillId="0" borderId="64" xfId="0" applyFont="1" applyFill="1" applyBorder="1"/>
    <xf numFmtId="0" fontId="5" fillId="0" borderId="65" xfId="0" applyFont="1" applyFill="1" applyBorder="1"/>
    <xf numFmtId="0" fontId="5" fillId="0" borderId="66" xfId="0" applyFont="1" applyFill="1" applyBorder="1" applyAlignment="1">
      <alignment horizontal="center"/>
    </xf>
    <xf numFmtId="0" fontId="5" fillId="0" borderId="67" xfId="0" applyFont="1" applyFill="1" applyBorder="1"/>
    <xf numFmtId="164" fontId="5" fillId="0" borderId="67" xfId="0" applyNumberFormat="1" applyFont="1" applyFill="1" applyBorder="1"/>
    <xf numFmtId="164" fontId="5" fillId="0" borderId="68" xfId="0" applyNumberFormat="1" applyFont="1" applyFill="1" applyBorder="1"/>
    <xf numFmtId="164" fontId="1" fillId="0" borderId="70" xfId="0" applyNumberFormat="1" applyFont="1" applyFill="1" applyBorder="1"/>
    <xf numFmtId="164" fontId="4" fillId="0" borderId="71" xfId="0" applyNumberFormat="1" applyFont="1" applyFill="1" applyBorder="1"/>
    <xf numFmtId="164" fontId="1" fillId="0" borderId="72" xfId="0" applyNumberFormat="1" applyFont="1" applyFill="1" applyBorder="1"/>
    <xf numFmtId="0" fontId="1" fillId="0" borderId="14" xfId="0" applyFont="1" applyFill="1" applyBorder="1"/>
    <xf numFmtId="0" fontId="1" fillId="0" borderId="73" xfId="0" applyFont="1" applyFill="1" applyBorder="1"/>
    <xf numFmtId="0" fontId="1" fillId="0" borderId="74" xfId="0" applyFont="1" applyFill="1" applyBorder="1"/>
    <xf numFmtId="0" fontId="5" fillId="0" borderId="10" xfId="0" applyFont="1" applyFill="1" applyBorder="1"/>
    <xf numFmtId="0" fontId="5" fillId="0" borderId="75" xfId="0" applyFont="1" applyFill="1" applyBorder="1"/>
    <xf numFmtId="164" fontId="5" fillId="0" borderId="76" xfId="0" applyNumberFormat="1" applyFont="1" applyFill="1" applyBorder="1"/>
    <xf numFmtId="164" fontId="4" fillId="0" borderId="77" xfId="0" applyNumberFormat="1" applyFont="1" applyFill="1" applyBorder="1"/>
    <xf numFmtId="164" fontId="4" fillId="0" borderId="78" xfId="0" applyNumberFormat="1" applyFont="1" applyFill="1" applyBorder="1"/>
    <xf numFmtId="0" fontId="4" fillId="0" borderId="79" xfId="0" applyFont="1" applyFill="1" applyBorder="1" applyAlignment="1">
      <alignment horizontal="center"/>
    </xf>
    <xf numFmtId="0" fontId="5" fillId="0" borderId="45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4" xfId="0" applyNumberFormat="1" applyFont="1" applyFill="1" applyBorder="1"/>
    <xf numFmtId="164" fontId="1" fillId="0" borderId="22" xfId="0" applyNumberFormat="1" applyFont="1" applyFill="1" applyBorder="1"/>
    <xf numFmtId="0" fontId="5" fillId="0" borderId="76" xfId="0" applyFont="1" applyFill="1" applyBorder="1"/>
    <xf numFmtId="0" fontId="5" fillId="0" borderId="0" xfId="0" applyFont="1" applyFill="1" applyBorder="1"/>
    <xf numFmtId="0" fontId="5" fillId="0" borderId="55" xfId="0" applyFont="1" applyFill="1" applyBorder="1"/>
    <xf numFmtId="0" fontId="1" fillId="0" borderId="0" xfId="0" applyFont="1" applyFill="1" applyBorder="1"/>
    <xf numFmtId="164" fontId="6" fillId="0" borderId="69" xfId="0" applyNumberFormat="1" applyFont="1" applyFill="1" applyBorder="1"/>
    <xf numFmtId="164" fontId="6" fillId="0" borderId="80" xfId="0" applyNumberFormat="1" applyFont="1" applyFill="1" applyBorder="1"/>
    <xf numFmtId="164" fontId="6" fillId="0" borderId="81" xfId="0" applyNumberFormat="1" applyFont="1" applyFill="1" applyBorder="1"/>
    <xf numFmtId="164" fontId="1" fillId="0" borderId="80" xfId="0" applyNumberFormat="1" applyFont="1" applyFill="1" applyBorder="1"/>
    <xf numFmtId="0" fontId="1" fillId="0" borderId="82" xfId="0" applyFont="1" applyFill="1" applyBorder="1"/>
    <xf numFmtId="164" fontId="5" fillId="0" borderId="83" xfId="0" applyNumberFormat="1" applyFont="1" applyFill="1" applyBorder="1"/>
    <xf numFmtId="0" fontId="1" fillId="0" borderId="84" xfId="0" applyFont="1" applyFill="1" applyBorder="1"/>
    <xf numFmtId="0" fontId="1" fillId="0" borderId="55" xfId="0" applyFont="1" applyFill="1" applyBorder="1"/>
    <xf numFmtId="164" fontId="5" fillId="0" borderId="80" xfId="0" applyNumberFormat="1" applyFont="1" applyFill="1" applyBorder="1"/>
    <xf numFmtId="164" fontId="5" fillId="0" borderId="81" xfId="0" applyNumberFormat="1" applyFont="1" applyFill="1" applyBorder="1"/>
    <xf numFmtId="164" fontId="1" fillId="0" borderId="81" xfId="0" applyNumberFormat="1" applyFont="1" applyFill="1" applyBorder="1"/>
    <xf numFmtId="0" fontId="1" fillId="0" borderId="61" xfId="0" applyFont="1" applyFill="1" applyBorder="1"/>
    <xf numFmtId="0" fontId="5" fillId="0" borderId="61" xfId="0" applyFont="1" applyFill="1" applyBorder="1"/>
    <xf numFmtId="0" fontId="1" fillId="0" borderId="85" xfId="0" applyFont="1" applyFill="1" applyBorder="1"/>
    <xf numFmtId="164" fontId="1" fillId="0" borderId="86" xfId="0" applyNumberFormat="1" applyFont="1" applyFill="1" applyBorder="1"/>
    <xf numFmtId="164" fontId="8" fillId="0" borderId="87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1" fillId="0" borderId="92" xfId="0" applyFont="1" applyFill="1" applyBorder="1"/>
    <xf numFmtId="0" fontId="1" fillId="0" borderId="93" xfId="0" applyFont="1" applyFill="1" applyBorder="1"/>
    <xf numFmtId="0" fontId="1" fillId="0" borderId="60" xfId="0" applyFont="1" applyFill="1" applyBorder="1"/>
    <xf numFmtId="0" fontId="1" fillId="0" borderId="62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8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4" xfId="0" applyFont="1" applyBorder="1"/>
    <xf numFmtId="164" fontId="5" fillId="0" borderId="94" xfId="0" applyNumberFormat="1" applyFont="1" applyBorder="1"/>
    <xf numFmtId="165" fontId="5" fillId="0" borderId="94" xfId="0" applyNumberFormat="1" applyFont="1" applyBorder="1"/>
    <xf numFmtId="0" fontId="9" fillId="0" borderId="0" xfId="0" applyFont="1"/>
    <xf numFmtId="0" fontId="4" fillId="0" borderId="94" xfId="0" applyFont="1" applyBorder="1"/>
    <xf numFmtId="164" fontId="4" fillId="0" borderId="94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0" fillId="0" borderId="1" xfId="0" applyFill="1" applyBorder="1"/>
    <xf numFmtId="0" fontId="10" fillId="2" borderId="0" xfId="0" applyFont="1" applyFill="1"/>
    <xf numFmtId="0" fontId="10" fillId="0" borderId="0" xfId="0" applyFont="1"/>
    <xf numFmtId="0" fontId="9" fillId="2" borderId="0" xfId="0" applyFont="1" applyFill="1"/>
    <xf numFmtId="0" fontId="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166" fontId="1" fillId="0" borderId="0" xfId="0" applyNumberFormat="1" applyFont="1"/>
    <xf numFmtId="0" fontId="4" fillId="2" borderId="94" xfId="0" applyFont="1" applyFill="1" applyBorder="1"/>
    <xf numFmtId="0" fontId="0" fillId="0" borderId="4" xfId="0" applyFill="1" applyBorder="1"/>
    <xf numFmtId="0" fontId="11" fillId="2" borderId="94" xfId="0" applyFont="1" applyFill="1" applyBorder="1"/>
    <xf numFmtId="49" fontId="5" fillId="0" borderId="94" xfId="0" applyNumberFormat="1" applyFont="1" applyBorder="1"/>
    <xf numFmtId="166" fontId="5" fillId="0" borderId="94" xfId="0" applyNumberFormat="1" applyFont="1" applyBorder="1"/>
    <xf numFmtId="0" fontId="9" fillId="0" borderId="94" xfId="0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9" fillId="0" borderId="0" xfId="0" applyNumberFormat="1" applyFont="1"/>
    <xf numFmtId="166" fontId="4" fillId="0" borderId="0" xfId="0" applyNumberFormat="1" applyFont="1"/>
    <xf numFmtId="165" fontId="5" fillId="0" borderId="0" xfId="0" applyNumberFormat="1" applyFont="1" applyAlignment="1">
      <alignment wrapText="1"/>
    </xf>
    <xf numFmtId="0" fontId="12" fillId="0" borderId="94" xfId="0" applyFont="1" applyBorder="1"/>
    <xf numFmtId="164" fontId="12" fillId="0" borderId="94" xfId="0" applyNumberFormat="1" applyFont="1" applyBorder="1"/>
    <xf numFmtId="166" fontId="12" fillId="0" borderId="94" xfId="0" applyNumberFormat="1" applyFont="1" applyBorder="1"/>
    <xf numFmtId="0" fontId="13" fillId="0" borderId="94" xfId="0" applyFont="1" applyBorder="1"/>
    <xf numFmtId="0" fontId="5" fillId="0" borderId="2" xfId="0" applyFont="1" applyFill="1" applyBorder="1"/>
    <xf numFmtId="164" fontId="5" fillId="0" borderId="2" xfId="0" applyNumberFormat="1" applyFont="1" applyFill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5" xfId="0" applyFont="1" applyFill="1" applyBorder="1" applyAlignment="1">
      <alignment horizontal="center"/>
    </xf>
    <xf numFmtId="0" fontId="1" fillId="0" borderId="77" xfId="0" applyFont="1" applyFill="1" applyBorder="1"/>
    <xf numFmtId="0" fontId="1" fillId="0" borderId="96" xfId="0" applyFont="1" applyFill="1" applyBorder="1"/>
    <xf numFmtId="164" fontId="1" fillId="0" borderId="97" xfId="0" applyNumberFormat="1" applyFont="1" applyFill="1" applyBorder="1"/>
    <xf numFmtId="164" fontId="8" fillId="0" borderId="98" xfId="0" applyNumberFormat="1" applyFont="1" applyFill="1" applyBorder="1"/>
    <xf numFmtId="166" fontId="14" fillId="0" borderId="94" xfId="0" applyNumberFormat="1" applyFont="1" applyBorder="1"/>
    <xf numFmtId="0" fontId="4" fillId="0" borderId="1" xfId="0" applyFont="1" applyFill="1" applyBorder="1"/>
    <xf numFmtId="0" fontId="6" fillId="0" borderId="29" xfId="0" applyFont="1" applyFill="1" applyBorder="1"/>
    <xf numFmtId="0" fontId="6" fillId="0" borderId="30" xfId="0" applyFont="1" applyFill="1" applyBorder="1"/>
    <xf numFmtId="0" fontId="6" fillId="0" borderId="31" xfId="0" applyFont="1" applyFill="1" applyBorder="1"/>
    <xf numFmtId="0" fontId="5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  <xf numFmtId="0" fontId="1" fillId="0" borderId="31" xfId="0" applyFont="1" applyFill="1" applyBorder="1" applyAlignment="1">
      <alignment wrapText="1"/>
    </xf>
    <xf numFmtId="0" fontId="5" fillId="0" borderId="39" xfId="0" applyFont="1" applyFill="1" applyBorder="1" applyAlignment="1">
      <alignment wrapText="1"/>
    </xf>
    <xf numFmtId="0" fontId="1" fillId="0" borderId="40" xfId="0" applyFont="1" applyFill="1" applyBorder="1" applyAlignment="1">
      <alignment wrapText="1"/>
    </xf>
    <xf numFmtId="0" fontId="1" fillId="0" borderId="41" xfId="0" applyFont="1" applyFill="1" applyBorder="1" applyAlignment="1">
      <alignment wrapText="1"/>
    </xf>
    <xf numFmtId="0" fontId="7" fillId="0" borderId="29" xfId="0" applyFont="1" applyFill="1" applyBorder="1"/>
    <xf numFmtId="0" fontId="7" fillId="0" borderId="30" xfId="0" applyFont="1" applyFill="1" applyBorder="1"/>
    <xf numFmtId="0" fontId="7" fillId="0" borderId="31" xfId="0" applyFont="1" applyFill="1" applyBorder="1"/>
    <xf numFmtId="0" fontId="4" fillId="0" borderId="3" xfId="0" applyFont="1" applyBorder="1" applyAlignment="1">
      <alignment wrapText="1"/>
    </xf>
    <xf numFmtId="0" fontId="1" fillId="0" borderId="89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4" fillId="0" borderId="3" xfId="0" applyFont="1" applyFill="1" applyBorder="1" applyAlignment="1">
      <alignment wrapText="1"/>
    </xf>
    <xf numFmtId="0" fontId="1" fillId="0" borderId="89" xfId="0" applyFont="1" applyFill="1" applyBorder="1" applyAlignment="1">
      <alignment wrapText="1"/>
    </xf>
    <xf numFmtId="0" fontId="1" fillId="0" borderId="13" xfId="0" applyFont="1" applyFill="1" applyBorder="1" applyAlignment="1">
      <alignment wrapText="1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3"/>
  <sheetViews>
    <sheetView workbookViewId="0">
      <selection activeCell="A15" sqref="A15:XFD25"/>
    </sheetView>
  </sheetViews>
  <sheetFormatPr defaultColWidth="0" defaultRowHeight="15"/>
  <cols>
    <col min="1" max="1" width="35.7109375" customWidth="1"/>
    <col min="2" max="3" width="15.7109375" customWidth="1"/>
    <col min="4" max="6" width="8.7109375" customWidth="1"/>
    <col min="7" max="7" width="15.7109375" customWidth="1"/>
    <col min="8" max="8" width="3.7109375" customWidth="1"/>
    <col min="9" max="26" width="0" hidden="1" customWidth="1"/>
    <col min="27" max="16384" width="9.140625" hidden="1"/>
  </cols>
  <sheetData>
    <row r="1" spans="1:26">
      <c r="A1" s="3"/>
      <c r="B1" s="3"/>
      <c r="C1" s="3"/>
      <c r="D1" s="3"/>
      <c r="E1" s="3"/>
      <c r="F1" s="3"/>
      <c r="G1" s="3"/>
    </row>
    <row r="2" spans="1:26">
      <c r="A2" s="4" t="s">
        <v>0</v>
      </c>
      <c r="B2" s="3"/>
      <c r="C2" s="3"/>
      <c r="D2" s="3"/>
      <c r="E2" s="3"/>
      <c r="F2" s="6" t="s">
        <v>2</v>
      </c>
      <c r="G2" s="6"/>
    </row>
    <row r="3" spans="1:26">
      <c r="A3" s="3"/>
      <c r="B3" s="3"/>
      <c r="C3" s="3"/>
      <c r="D3" s="3"/>
      <c r="E3" s="3"/>
      <c r="F3" s="7" t="s">
        <v>3</v>
      </c>
      <c r="G3" s="7" t="s">
        <v>4</v>
      </c>
    </row>
    <row r="4" spans="1:26">
      <c r="A4" s="197" t="s">
        <v>1</v>
      </c>
      <c r="B4" s="197"/>
      <c r="C4" s="197"/>
      <c r="D4" s="197"/>
      <c r="E4" s="197"/>
      <c r="F4" s="8">
        <v>0.2</v>
      </c>
      <c r="G4" s="8">
        <v>0</v>
      </c>
    </row>
    <row r="5" spans="1:26">
      <c r="A5" s="3"/>
      <c r="B5" s="3"/>
      <c r="C5" s="3"/>
      <c r="D5" s="3"/>
      <c r="E5" s="3"/>
      <c r="F5" s="3"/>
      <c r="G5" s="3"/>
    </row>
    <row r="6" spans="1:26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>
      <c r="A7" s="182" t="s">
        <v>12</v>
      </c>
      <c r="B7" s="183">
        <f>'SO 14314'!I124-Rekapitulácia!D7</f>
        <v>0</v>
      </c>
      <c r="C7" s="183">
        <f>'Kryci_list 14314'!J26</f>
        <v>0</v>
      </c>
      <c r="D7" s="183">
        <v>0</v>
      </c>
      <c r="E7" s="183">
        <f>'Kryci_list 14314'!J17</f>
        <v>0</v>
      </c>
      <c r="F7" s="183">
        <v>0</v>
      </c>
      <c r="G7" s="183">
        <f>B7+C7+D7+E7+F7</f>
        <v>0</v>
      </c>
      <c r="K7">
        <f>'SO 14314'!K124</f>
        <v>0</v>
      </c>
      <c r="Q7">
        <v>30.126000000000001</v>
      </c>
    </row>
    <row r="8" spans="1:26">
      <c r="A8" s="62" t="s">
        <v>13</v>
      </c>
      <c r="B8" s="69">
        <f>'SO 14315'!I33-Rekapitulácia!D8</f>
        <v>0</v>
      </c>
      <c r="C8" s="69">
        <f>'Kryci_list 14315'!J26</f>
        <v>0</v>
      </c>
      <c r="D8" s="69">
        <v>0</v>
      </c>
      <c r="E8" s="69">
        <f>'Kryci_list 14315'!J17</f>
        <v>0</v>
      </c>
      <c r="F8" s="69">
        <v>0</v>
      </c>
      <c r="G8" s="69">
        <f>B8+C8+D8+E8+F8</f>
        <v>0</v>
      </c>
      <c r="K8">
        <f>'SO 14315'!K33</f>
        <v>0</v>
      </c>
      <c r="Q8">
        <v>30.126000000000001</v>
      </c>
    </row>
    <row r="9" spans="1:26">
      <c r="A9" s="189" t="s">
        <v>280</v>
      </c>
      <c r="B9" s="190">
        <f>SUM(B7:B8)</f>
        <v>0</v>
      </c>
      <c r="C9" s="190">
        <f>SUM(C7:C8)</f>
        <v>0</v>
      </c>
      <c r="D9" s="190">
        <f>SUM(D7:D8)</f>
        <v>0</v>
      </c>
      <c r="E9" s="190">
        <f>SUM(E7:E8)</f>
        <v>0</v>
      </c>
      <c r="F9" s="190">
        <f>SUM(F7:F8)</f>
        <v>0</v>
      </c>
      <c r="G9" s="190">
        <f>SUM(G7:G8)-SUM(Z7:Z8)</f>
        <v>0</v>
      </c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</row>
    <row r="10" spans="1:26">
      <c r="A10" s="187" t="s">
        <v>281</v>
      </c>
      <c r="B10" s="188">
        <f>G9-SUM(Rekapitulácia!K7:'Rekapitulácia'!K8)*1</f>
        <v>0</v>
      </c>
      <c r="C10" s="188"/>
      <c r="D10" s="188"/>
      <c r="E10" s="188"/>
      <c r="F10" s="188"/>
      <c r="G10" s="188">
        <f>ROUND(((ROUND(B10,2)*20)/100),2)*1</f>
        <v>0</v>
      </c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>
      <c r="A11" s="5" t="s">
        <v>282</v>
      </c>
      <c r="B11" s="185">
        <f>(G9-B10)</f>
        <v>0</v>
      </c>
      <c r="C11" s="185"/>
      <c r="D11" s="185"/>
      <c r="E11" s="185"/>
      <c r="F11" s="185"/>
      <c r="G11" s="185">
        <f>ROUND(((ROUND(B11,2)*0)/100),2)</f>
        <v>0</v>
      </c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>
      <c r="A12" s="5" t="s">
        <v>283</v>
      </c>
      <c r="B12" s="185"/>
      <c r="C12" s="185"/>
      <c r="D12" s="185"/>
      <c r="E12" s="185"/>
      <c r="F12" s="185"/>
      <c r="G12" s="185">
        <f>SUM(G9:G11)</f>
        <v>0</v>
      </c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>
      <c r="A13" s="10"/>
      <c r="B13" s="186"/>
      <c r="C13" s="186"/>
      <c r="D13" s="186"/>
      <c r="E13" s="186"/>
      <c r="F13" s="186"/>
      <c r="G13" s="186"/>
    </row>
    <row r="14" spans="1:26">
      <c r="A14" s="10"/>
      <c r="B14" s="186"/>
      <c r="C14" s="186"/>
      <c r="D14" s="186"/>
      <c r="E14" s="186"/>
      <c r="F14" s="186"/>
      <c r="G14" s="186"/>
    </row>
    <row r="15" spans="1:26">
      <c r="A15" s="10"/>
      <c r="B15" s="186"/>
      <c r="C15" s="186"/>
      <c r="D15" s="186"/>
      <c r="E15" s="186"/>
      <c r="F15" s="186"/>
      <c r="G15" s="186"/>
    </row>
    <row r="16" spans="1:26">
      <c r="A16" s="10"/>
      <c r="B16" s="186"/>
      <c r="C16" s="186"/>
      <c r="D16" s="186"/>
      <c r="E16" s="186"/>
      <c r="F16" s="186"/>
      <c r="G16" s="186"/>
    </row>
    <row r="17" spans="1:7">
      <c r="A17" s="10"/>
      <c r="B17" s="186"/>
      <c r="C17" s="186"/>
      <c r="D17" s="186"/>
      <c r="E17" s="186"/>
      <c r="F17" s="186"/>
      <c r="G17" s="186"/>
    </row>
    <row r="18" spans="1:7">
      <c r="A18" s="10"/>
      <c r="B18" s="186"/>
      <c r="C18" s="186"/>
      <c r="D18" s="186"/>
      <c r="E18" s="186"/>
      <c r="F18" s="186"/>
      <c r="G18" s="186"/>
    </row>
    <row r="19" spans="1:7">
      <c r="A19" s="10"/>
      <c r="B19" s="186"/>
      <c r="C19" s="186"/>
      <c r="D19" s="186"/>
      <c r="E19" s="186"/>
      <c r="F19" s="186"/>
      <c r="G19" s="186"/>
    </row>
    <row r="20" spans="1:7">
      <c r="A20" s="10"/>
      <c r="B20" s="186"/>
      <c r="C20" s="186"/>
      <c r="D20" s="186"/>
      <c r="E20" s="186"/>
      <c r="F20" s="186"/>
      <c r="G20" s="186"/>
    </row>
    <row r="21" spans="1:7">
      <c r="A21" s="10"/>
      <c r="B21" s="186"/>
      <c r="C21" s="186"/>
      <c r="D21" s="186"/>
      <c r="E21" s="186"/>
      <c r="F21" s="186"/>
      <c r="G21" s="186"/>
    </row>
    <row r="22" spans="1:7">
      <c r="A22" s="10"/>
      <c r="B22" s="186"/>
      <c r="C22" s="186"/>
      <c r="D22" s="186"/>
      <c r="E22" s="186"/>
      <c r="F22" s="186"/>
      <c r="G22" s="186"/>
    </row>
    <row r="23" spans="1:7">
      <c r="A23" s="10"/>
      <c r="B23" s="186"/>
      <c r="C23" s="186"/>
      <c r="D23" s="186"/>
      <c r="E23" s="186"/>
      <c r="F23" s="186"/>
      <c r="G23" s="186"/>
    </row>
    <row r="24" spans="1:7">
      <c r="A24" s="1"/>
      <c r="B24" s="143"/>
      <c r="C24" s="143"/>
      <c r="D24" s="143"/>
      <c r="E24" s="143"/>
      <c r="F24" s="143"/>
      <c r="G24" s="143"/>
    </row>
    <row r="25" spans="1:7">
      <c r="A25" s="1"/>
      <c r="B25" s="143"/>
      <c r="C25" s="143"/>
      <c r="D25" s="143"/>
      <c r="E25" s="143"/>
      <c r="F25" s="143"/>
      <c r="G25" s="143"/>
    </row>
    <row r="26" spans="1:7">
      <c r="A26" s="1"/>
      <c r="B26" s="143"/>
      <c r="C26" s="143"/>
      <c r="D26" s="143"/>
      <c r="E26" s="143"/>
      <c r="F26" s="143"/>
      <c r="G26" s="143"/>
    </row>
    <row r="27" spans="1:7">
      <c r="A27" s="1"/>
      <c r="B27" s="143"/>
      <c r="C27" s="143"/>
      <c r="D27" s="143"/>
      <c r="E27" s="143"/>
      <c r="F27" s="143"/>
      <c r="G27" s="143"/>
    </row>
    <row r="28" spans="1:7">
      <c r="A28" s="1"/>
      <c r="B28" s="143"/>
      <c r="C28" s="143"/>
      <c r="D28" s="143"/>
      <c r="E28" s="143"/>
      <c r="F28" s="143"/>
      <c r="G28" s="143"/>
    </row>
    <row r="29" spans="1:7">
      <c r="A29" s="1"/>
      <c r="B29" s="143"/>
      <c r="C29" s="143"/>
      <c r="D29" s="143"/>
      <c r="E29" s="143"/>
      <c r="F29" s="143"/>
      <c r="G29" s="143"/>
    </row>
    <row r="30" spans="1:7">
      <c r="A30" s="1"/>
      <c r="B30" s="143"/>
      <c r="C30" s="143"/>
      <c r="D30" s="143"/>
      <c r="E30" s="143"/>
      <c r="F30" s="143"/>
      <c r="G30" s="143"/>
    </row>
    <row r="31" spans="1:7">
      <c r="A31" s="1"/>
      <c r="B31" s="143"/>
      <c r="C31" s="143"/>
      <c r="D31" s="143"/>
      <c r="E31" s="143"/>
      <c r="F31" s="143"/>
      <c r="G31" s="143"/>
    </row>
    <row r="32" spans="1:7">
      <c r="A32" s="1"/>
      <c r="B32" s="143"/>
      <c r="C32" s="143"/>
      <c r="D32" s="143"/>
      <c r="E32" s="143"/>
      <c r="F32" s="143"/>
      <c r="G32" s="143"/>
    </row>
    <row r="33" spans="1:7">
      <c r="A33" s="1"/>
      <c r="B33" s="143"/>
      <c r="C33" s="143"/>
      <c r="D33" s="143"/>
      <c r="E33" s="143"/>
      <c r="F33" s="143"/>
      <c r="G33" s="143"/>
    </row>
    <row r="34" spans="1:7">
      <c r="A34" s="1"/>
      <c r="B34" s="143"/>
      <c r="C34" s="143"/>
      <c r="D34" s="143"/>
      <c r="E34" s="143"/>
      <c r="F34" s="143"/>
      <c r="G34" s="143"/>
    </row>
    <row r="35" spans="1:7">
      <c r="A35" s="1"/>
      <c r="B35" s="143"/>
      <c r="C35" s="143"/>
      <c r="D35" s="143"/>
      <c r="E35" s="143"/>
      <c r="F35" s="143"/>
      <c r="G35" s="143"/>
    </row>
    <row r="36" spans="1:7">
      <c r="A36" s="1"/>
      <c r="B36" s="143"/>
      <c r="C36" s="143"/>
      <c r="D36" s="143"/>
      <c r="E36" s="143"/>
      <c r="F36" s="143"/>
      <c r="G36" s="143"/>
    </row>
    <row r="37" spans="1:7">
      <c r="A37" s="1"/>
      <c r="B37" s="143"/>
      <c r="C37" s="143"/>
      <c r="D37" s="143"/>
      <c r="E37" s="143"/>
      <c r="F37" s="143"/>
      <c r="G37" s="143"/>
    </row>
    <row r="38" spans="1:7">
      <c r="A38" s="1"/>
      <c r="B38" s="143"/>
      <c r="C38" s="143"/>
      <c r="D38" s="143"/>
      <c r="E38" s="143"/>
      <c r="F38" s="143"/>
      <c r="G38" s="143"/>
    </row>
    <row r="39" spans="1:7">
      <c r="A39" s="1"/>
      <c r="B39" s="143"/>
      <c r="C39" s="143"/>
      <c r="D39" s="143"/>
      <c r="E39" s="143"/>
      <c r="F39" s="143"/>
      <c r="G39" s="143"/>
    </row>
    <row r="40" spans="1:7">
      <c r="B40" s="184"/>
      <c r="C40" s="184"/>
      <c r="D40" s="184"/>
      <c r="E40" s="184"/>
      <c r="F40" s="184"/>
      <c r="G40" s="184"/>
    </row>
    <row r="41" spans="1:7">
      <c r="B41" s="184"/>
      <c r="C41" s="184"/>
      <c r="D41" s="184"/>
      <c r="E41" s="184"/>
      <c r="F41" s="184"/>
      <c r="G41" s="184"/>
    </row>
    <row r="42" spans="1:7">
      <c r="B42" s="184"/>
      <c r="C42" s="184"/>
      <c r="D42" s="184"/>
      <c r="E42" s="184"/>
      <c r="F42" s="184"/>
      <c r="G42" s="184"/>
    </row>
    <row r="43" spans="1:7">
      <c r="B43" s="184"/>
      <c r="C43" s="184"/>
      <c r="D43" s="184"/>
      <c r="E43" s="184"/>
      <c r="F43" s="184"/>
      <c r="G43" s="184"/>
    </row>
    <row r="44" spans="1:7">
      <c r="B44" s="184"/>
      <c r="C44" s="184"/>
      <c r="D44" s="184"/>
      <c r="E44" s="184"/>
      <c r="F44" s="184"/>
      <c r="G44" s="184"/>
    </row>
    <row r="45" spans="1:7">
      <c r="B45" s="184"/>
      <c r="C45" s="184"/>
      <c r="D45" s="184"/>
      <c r="E45" s="184"/>
      <c r="F45" s="184"/>
      <c r="G45" s="184"/>
    </row>
    <row r="46" spans="1:7">
      <c r="B46" s="184"/>
      <c r="C46" s="184"/>
      <c r="D46" s="184"/>
      <c r="E46" s="184"/>
      <c r="F46" s="184"/>
      <c r="G46" s="184"/>
    </row>
    <row r="47" spans="1:7">
      <c r="B47" s="184"/>
      <c r="C47" s="184"/>
      <c r="D47" s="184"/>
      <c r="E47" s="184"/>
      <c r="F47" s="184"/>
      <c r="G47" s="184"/>
    </row>
    <row r="48" spans="1:7">
      <c r="B48" s="184"/>
      <c r="C48" s="184"/>
      <c r="D48" s="184"/>
      <c r="E48" s="184"/>
      <c r="F48" s="184"/>
      <c r="G48" s="184"/>
    </row>
    <row r="49" spans="2:7">
      <c r="B49" s="184"/>
      <c r="C49" s="184"/>
      <c r="D49" s="184"/>
      <c r="E49" s="184"/>
      <c r="F49" s="184"/>
      <c r="G49" s="184"/>
    </row>
    <row r="50" spans="2:7">
      <c r="B50" s="184"/>
      <c r="C50" s="184"/>
      <c r="D50" s="184"/>
      <c r="E50" s="184"/>
      <c r="F50" s="184"/>
      <c r="G50" s="184"/>
    </row>
    <row r="51" spans="2:7">
      <c r="B51" s="184"/>
      <c r="C51" s="184"/>
      <c r="D51" s="184"/>
      <c r="E51" s="184"/>
      <c r="F51" s="184"/>
      <c r="G51" s="184"/>
    </row>
    <row r="52" spans="2:7">
      <c r="B52" s="184"/>
      <c r="C52" s="184"/>
      <c r="D52" s="184"/>
      <c r="E52" s="184"/>
      <c r="F52" s="184"/>
      <c r="G52" s="184"/>
    </row>
    <row r="53" spans="2:7">
      <c r="B53" s="184"/>
      <c r="C53" s="184"/>
      <c r="D53" s="184"/>
      <c r="E53" s="184"/>
      <c r="F53" s="184"/>
      <c r="G53" s="184"/>
    </row>
    <row r="54" spans="2:7">
      <c r="B54" s="184"/>
      <c r="C54" s="184"/>
      <c r="D54" s="184"/>
      <c r="E54" s="184"/>
      <c r="F54" s="184"/>
      <c r="G54" s="184"/>
    </row>
    <row r="55" spans="2:7">
      <c r="B55" s="184"/>
      <c r="C55" s="184"/>
      <c r="D55" s="184"/>
      <c r="E55" s="184"/>
      <c r="F55" s="184"/>
      <c r="G55" s="184"/>
    </row>
    <row r="56" spans="2:7">
      <c r="B56" s="184"/>
      <c r="C56" s="184"/>
      <c r="D56" s="184"/>
      <c r="E56" s="184"/>
      <c r="F56" s="184"/>
      <c r="G56" s="184"/>
    </row>
    <row r="57" spans="2:7">
      <c r="B57" s="184"/>
      <c r="C57" s="184"/>
      <c r="D57" s="184"/>
      <c r="E57" s="184"/>
      <c r="F57" s="184"/>
      <c r="G57" s="184"/>
    </row>
    <row r="58" spans="2:7">
      <c r="B58" s="184"/>
      <c r="C58" s="184"/>
      <c r="D58" s="184"/>
      <c r="E58" s="184"/>
      <c r="F58" s="184"/>
      <c r="G58" s="184"/>
    </row>
    <row r="59" spans="2:7">
      <c r="B59" s="184"/>
      <c r="C59" s="184"/>
      <c r="D59" s="184"/>
      <c r="E59" s="184"/>
      <c r="F59" s="184"/>
      <c r="G59" s="184"/>
    </row>
    <row r="60" spans="2:7">
      <c r="B60" s="184"/>
      <c r="C60" s="184"/>
      <c r="D60" s="184"/>
      <c r="E60" s="184"/>
      <c r="F60" s="184"/>
      <c r="G60" s="184"/>
    </row>
    <row r="61" spans="2:7">
      <c r="B61" s="184"/>
      <c r="C61" s="184"/>
      <c r="D61" s="184"/>
      <c r="E61" s="184"/>
      <c r="F61" s="184"/>
      <c r="G61" s="184"/>
    </row>
    <row r="62" spans="2:7">
      <c r="B62" s="184"/>
      <c r="C62" s="184"/>
      <c r="D62" s="184"/>
      <c r="E62" s="184"/>
      <c r="F62" s="184"/>
      <c r="G62" s="184"/>
    </row>
    <row r="63" spans="2:7">
      <c r="B63" s="184"/>
      <c r="C63" s="184"/>
      <c r="D63" s="184"/>
      <c r="E63" s="184"/>
      <c r="F63" s="184"/>
      <c r="G63" s="184"/>
    </row>
    <row r="64" spans="2:7">
      <c r="B64" s="184"/>
      <c r="C64" s="184"/>
      <c r="D64" s="184"/>
      <c r="E64" s="184"/>
      <c r="F64" s="184"/>
      <c r="G64" s="184"/>
    </row>
    <row r="65" spans="2:7">
      <c r="B65" s="184"/>
      <c r="C65" s="184"/>
      <c r="D65" s="184"/>
      <c r="E65" s="184"/>
      <c r="F65" s="184"/>
      <c r="G65" s="184"/>
    </row>
    <row r="66" spans="2:7">
      <c r="B66" s="184"/>
      <c r="C66" s="184"/>
      <c r="D66" s="184"/>
      <c r="E66" s="184"/>
      <c r="F66" s="184"/>
      <c r="G66" s="184"/>
    </row>
    <row r="67" spans="2:7">
      <c r="B67" s="184"/>
      <c r="C67" s="184"/>
      <c r="D67" s="184"/>
      <c r="E67" s="184"/>
      <c r="F67" s="184"/>
      <c r="G67" s="184"/>
    </row>
    <row r="68" spans="2:7">
      <c r="B68" s="184"/>
      <c r="C68" s="184"/>
      <c r="D68" s="184"/>
      <c r="E68" s="184"/>
      <c r="F68" s="184"/>
      <c r="G68" s="184"/>
    </row>
    <row r="69" spans="2:7">
      <c r="B69" s="184"/>
      <c r="C69" s="184"/>
      <c r="D69" s="184"/>
      <c r="E69" s="184"/>
      <c r="F69" s="184"/>
      <c r="G69" s="184"/>
    </row>
    <row r="70" spans="2:7">
      <c r="B70" s="184"/>
      <c r="C70" s="184"/>
      <c r="D70" s="184"/>
      <c r="E70" s="184"/>
      <c r="F70" s="184"/>
      <c r="G70" s="184"/>
    </row>
    <row r="71" spans="2:7">
      <c r="B71" s="184"/>
      <c r="C71" s="184"/>
      <c r="D71" s="184"/>
      <c r="E71" s="184"/>
      <c r="F71" s="184"/>
      <c r="G71" s="184"/>
    </row>
    <row r="72" spans="2:7">
      <c r="B72" s="184"/>
      <c r="C72" s="184"/>
      <c r="D72" s="184"/>
      <c r="E72" s="184"/>
      <c r="F72" s="184"/>
      <c r="G72" s="184"/>
    </row>
    <row r="73" spans="2:7">
      <c r="B73" s="184"/>
      <c r="C73" s="184"/>
      <c r="D73" s="184"/>
      <c r="E73" s="184"/>
      <c r="F73" s="184"/>
      <c r="G73" s="184"/>
    </row>
    <row r="74" spans="2:7">
      <c r="B74" s="184"/>
      <c r="C74" s="184"/>
      <c r="D74" s="184"/>
      <c r="E74" s="184"/>
      <c r="F74" s="184"/>
      <c r="G74" s="184"/>
    </row>
    <row r="75" spans="2:7">
      <c r="B75" s="184"/>
      <c r="C75" s="184"/>
      <c r="D75" s="184"/>
      <c r="E75" s="184"/>
      <c r="F75" s="184"/>
      <c r="G75" s="184"/>
    </row>
    <row r="76" spans="2:7">
      <c r="B76" s="184"/>
      <c r="C76" s="184"/>
      <c r="D76" s="184"/>
      <c r="E76" s="184"/>
      <c r="F76" s="184"/>
      <c r="G76" s="184"/>
    </row>
    <row r="77" spans="2:7">
      <c r="B77" s="184"/>
      <c r="C77" s="184"/>
      <c r="D77" s="184"/>
      <c r="E77" s="184"/>
      <c r="F77" s="184"/>
      <c r="G77" s="184"/>
    </row>
    <row r="78" spans="2:7">
      <c r="B78" s="184"/>
      <c r="C78" s="184"/>
      <c r="D78" s="184"/>
      <c r="E78" s="184"/>
      <c r="F78" s="184"/>
      <c r="G78" s="184"/>
    </row>
    <row r="79" spans="2:7">
      <c r="B79" s="184"/>
      <c r="C79" s="184"/>
      <c r="D79" s="184"/>
      <c r="E79" s="184"/>
      <c r="F79" s="184"/>
      <c r="G79" s="184"/>
    </row>
    <row r="80" spans="2:7">
      <c r="B80" s="184"/>
      <c r="C80" s="184"/>
      <c r="D80" s="184"/>
      <c r="E80" s="184"/>
      <c r="F80" s="184"/>
      <c r="G80" s="184"/>
    </row>
    <row r="81" spans="2:7">
      <c r="B81" s="184"/>
      <c r="C81" s="184"/>
      <c r="D81" s="184"/>
      <c r="E81" s="184"/>
      <c r="F81" s="184"/>
      <c r="G81" s="184"/>
    </row>
    <row r="82" spans="2:7">
      <c r="B82" s="184"/>
      <c r="C82" s="184"/>
      <c r="D82" s="184"/>
      <c r="E82" s="184"/>
      <c r="F82" s="184"/>
      <c r="G82" s="184"/>
    </row>
    <row r="83" spans="2:7">
      <c r="B83" s="184"/>
      <c r="C83" s="184"/>
      <c r="D83" s="184"/>
      <c r="E83" s="184"/>
      <c r="F83" s="184"/>
      <c r="G83" s="184"/>
    </row>
    <row r="84" spans="2:7">
      <c r="B84" s="184"/>
      <c r="C84" s="184"/>
      <c r="D84" s="184"/>
      <c r="E84" s="184"/>
      <c r="F84" s="184"/>
      <c r="G84" s="184"/>
    </row>
    <row r="85" spans="2:7">
      <c r="B85" s="184"/>
      <c r="C85" s="184"/>
      <c r="D85" s="184"/>
      <c r="E85" s="184"/>
      <c r="F85" s="184"/>
      <c r="G85" s="184"/>
    </row>
    <row r="86" spans="2:7">
      <c r="B86" s="184"/>
      <c r="C86" s="184"/>
      <c r="D86" s="184"/>
      <c r="E86" s="184"/>
      <c r="F86" s="184"/>
      <c r="G86" s="184"/>
    </row>
    <row r="87" spans="2:7">
      <c r="B87" s="184"/>
      <c r="C87" s="184"/>
      <c r="D87" s="184"/>
      <c r="E87" s="184"/>
      <c r="F87" s="184"/>
      <c r="G87" s="184"/>
    </row>
    <row r="88" spans="2:7">
      <c r="B88" s="184"/>
      <c r="C88" s="184"/>
      <c r="D88" s="184"/>
      <c r="E88" s="184"/>
      <c r="F88" s="184"/>
      <c r="G88" s="184"/>
    </row>
    <row r="89" spans="2:7">
      <c r="B89" s="184"/>
      <c r="C89" s="184"/>
      <c r="D89" s="184"/>
      <c r="E89" s="184"/>
      <c r="F89" s="184"/>
      <c r="G89" s="184"/>
    </row>
    <row r="90" spans="2:7">
      <c r="B90" s="184"/>
      <c r="C90" s="184"/>
      <c r="D90" s="184"/>
      <c r="E90" s="184"/>
      <c r="F90" s="184"/>
      <c r="G90" s="184"/>
    </row>
    <row r="91" spans="2:7">
      <c r="B91" s="184"/>
      <c r="C91" s="184"/>
      <c r="D91" s="184"/>
      <c r="E91" s="184"/>
      <c r="F91" s="184"/>
      <c r="G91" s="184"/>
    </row>
    <row r="92" spans="2:7">
      <c r="B92" s="184"/>
      <c r="C92" s="184"/>
      <c r="D92" s="184"/>
      <c r="E92" s="184"/>
      <c r="F92" s="184"/>
      <c r="G92" s="184"/>
    </row>
    <row r="93" spans="2:7">
      <c r="B93" s="184"/>
      <c r="C93" s="184"/>
      <c r="D93" s="184"/>
      <c r="E93" s="184"/>
      <c r="F93" s="184"/>
      <c r="G93" s="184"/>
    </row>
  </sheetData>
  <mergeCells count="1">
    <mergeCell ref="A4:E4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41"/>
  <sheetViews>
    <sheetView topLeftCell="A16" workbookViewId="0"/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284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198" t="s">
        <v>1</v>
      </c>
      <c r="C2" s="199"/>
      <c r="D2" s="199"/>
      <c r="E2" s="199"/>
      <c r="F2" s="199"/>
      <c r="G2" s="199"/>
      <c r="H2" s="199"/>
      <c r="I2" s="199"/>
      <c r="J2" s="200"/>
    </row>
    <row r="3" spans="1:23" ht="18" customHeight="1">
      <c r="A3" s="11"/>
      <c r="B3" s="22"/>
      <c r="C3" s="19"/>
      <c r="D3" s="16"/>
      <c r="E3" s="16"/>
      <c r="F3" s="16"/>
      <c r="G3" s="16"/>
      <c r="H3" s="16"/>
      <c r="I3" s="37" t="s">
        <v>15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17</v>
      </c>
      <c r="J4" s="30"/>
    </row>
    <row r="5" spans="1:23" ht="18" customHeight="1" thickBot="1">
      <c r="A5" s="11"/>
      <c r="B5" s="38" t="s">
        <v>18</v>
      </c>
      <c r="C5" s="19"/>
      <c r="D5" s="16"/>
      <c r="E5" s="16"/>
      <c r="F5" s="39" t="s">
        <v>19</v>
      </c>
      <c r="G5" s="16"/>
      <c r="H5" s="16"/>
      <c r="I5" s="37" t="s">
        <v>20</v>
      </c>
      <c r="J5" s="40" t="s">
        <v>21</v>
      </c>
    </row>
    <row r="6" spans="1:23" ht="20.100000000000001" customHeight="1" thickTop="1">
      <c r="A6" s="11"/>
      <c r="B6" s="201" t="s">
        <v>22</v>
      </c>
      <c r="C6" s="202"/>
      <c r="D6" s="202"/>
      <c r="E6" s="202"/>
      <c r="F6" s="202"/>
      <c r="G6" s="202"/>
      <c r="H6" s="202"/>
      <c r="I6" s="202"/>
      <c r="J6" s="203"/>
    </row>
    <row r="7" spans="1:23" ht="18" customHeight="1">
      <c r="A7" s="11"/>
      <c r="B7" s="49" t="s">
        <v>25</v>
      </c>
      <c r="C7" s="42"/>
      <c r="D7" s="17"/>
      <c r="E7" s="17"/>
      <c r="F7" s="17"/>
      <c r="G7" s="50" t="s">
        <v>26</v>
      </c>
      <c r="H7" s="17"/>
      <c r="I7" s="28"/>
      <c r="J7" s="43"/>
    </row>
    <row r="8" spans="1:23" ht="20.100000000000001" customHeight="1">
      <c r="A8" s="11"/>
      <c r="B8" s="204" t="s">
        <v>23</v>
      </c>
      <c r="C8" s="205"/>
      <c r="D8" s="205"/>
      <c r="E8" s="205"/>
      <c r="F8" s="205"/>
      <c r="G8" s="205"/>
      <c r="H8" s="205"/>
      <c r="I8" s="205"/>
      <c r="J8" s="206"/>
    </row>
    <row r="9" spans="1:23" ht="18" customHeight="1">
      <c r="A9" s="11"/>
      <c r="B9" s="38" t="s">
        <v>25</v>
      </c>
      <c r="C9" s="19"/>
      <c r="D9" s="16"/>
      <c r="E9" s="16"/>
      <c r="F9" s="16"/>
      <c r="G9" s="39" t="s">
        <v>26</v>
      </c>
      <c r="H9" s="16"/>
      <c r="I9" s="27"/>
      <c r="J9" s="30"/>
    </row>
    <row r="10" spans="1:23" ht="20.100000000000001" customHeight="1">
      <c r="A10" s="11"/>
      <c r="B10" s="204" t="s">
        <v>24</v>
      </c>
      <c r="C10" s="205"/>
      <c r="D10" s="205"/>
      <c r="E10" s="205"/>
      <c r="F10" s="205"/>
      <c r="G10" s="205"/>
      <c r="H10" s="205"/>
      <c r="I10" s="205"/>
      <c r="J10" s="206"/>
    </row>
    <row r="11" spans="1:23" ht="18" customHeight="1" thickBot="1">
      <c r="A11" s="11"/>
      <c r="B11" s="38" t="s">
        <v>25</v>
      </c>
      <c r="C11" s="19"/>
      <c r="D11" s="16"/>
      <c r="E11" s="16"/>
      <c r="F11" s="16"/>
      <c r="G11" s="39" t="s">
        <v>26</v>
      </c>
      <c r="H11" s="16"/>
      <c r="I11" s="27"/>
      <c r="J11" s="30"/>
    </row>
    <row r="12" spans="1:23" ht="18" customHeight="1" thickTop="1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3" t="s">
        <v>27</v>
      </c>
      <c r="C15" s="84" t="s">
        <v>6</v>
      </c>
      <c r="D15" s="84" t="s">
        <v>54</v>
      </c>
      <c r="E15" s="85" t="s">
        <v>55</v>
      </c>
      <c r="F15" s="97" t="s">
        <v>56</v>
      </c>
      <c r="G15" s="51" t="s">
        <v>32</v>
      </c>
      <c r="H15" s="54" t="s">
        <v>33</v>
      </c>
      <c r="I15" s="26"/>
      <c r="J15" s="48"/>
    </row>
    <row r="16" spans="1:23" ht="18" customHeight="1">
      <c r="A16" s="11"/>
      <c r="B16" s="86">
        <v>1</v>
      </c>
      <c r="C16" s="87" t="s">
        <v>28</v>
      </c>
      <c r="D16" s="88">
        <f>'Kryci_list 14314'!D16+'Kryci_list 14315'!D16</f>
        <v>0</v>
      </c>
      <c r="E16" s="89">
        <f>'Kryci_list 14314'!E16+'Kryci_list 14315'!E16</f>
        <v>0</v>
      </c>
      <c r="F16" s="98">
        <f>'Kryci_list 14314'!F16+'Kryci_list 14315'!F16</f>
        <v>0</v>
      </c>
      <c r="G16" s="52">
        <v>6</v>
      </c>
      <c r="H16" s="107" t="s">
        <v>34</v>
      </c>
      <c r="I16" s="121"/>
      <c r="J16" s="118">
        <f>Rekapitulácia!F9</f>
        <v>0</v>
      </c>
    </row>
    <row r="17" spans="1:10" ht="18" customHeight="1">
      <c r="A17" s="11"/>
      <c r="B17" s="59">
        <v>2</v>
      </c>
      <c r="C17" s="63" t="s">
        <v>29</v>
      </c>
      <c r="D17" s="70">
        <f>'Kryci_list 14314'!D17+'Kryci_list 14315'!D17</f>
        <v>0</v>
      </c>
      <c r="E17" s="68">
        <f>'Kryci_list 14314'!E17+'Kryci_list 14315'!E17</f>
        <v>0</v>
      </c>
      <c r="F17" s="73">
        <f>'Kryci_list 14314'!F17+'Kryci_list 14315'!F17</f>
        <v>0</v>
      </c>
      <c r="G17" s="53">
        <v>7</v>
      </c>
      <c r="H17" s="108" t="s">
        <v>35</v>
      </c>
      <c r="I17" s="121"/>
      <c r="J17" s="119">
        <f>Rekapitulácia!E9</f>
        <v>0</v>
      </c>
    </row>
    <row r="18" spans="1:10" ht="18" customHeight="1">
      <c r="A18" s="11"/>
      <c r="B18" s="60">
        <v>3</v>
      </c>
      <c r="C18" s="64" t="s">
        <v>30</v>
      </c>
      <c r="D18" s="71">
        <f>'Kryci_list 14314'!D18+'Kryci_list 14315'!D18</f>
        <v>0</v>
      </c>
      <c r="E18" s="69">
        <f>'Kryci_list 14314'!E18+'Kryci_list 14315'!E18</f>
        <v>0</v>
      </c>
      <c r="F18" s="74">
        <f>'Kryci_list 14314'!F18+'Kryci_list 14315'!F18</f>
        <v>0</v>
      </c>
      <c r="G18" s="53">
        <v>8</v>
      </c>
      <c r="H18" s="108" t="s">
        <v>36</v>
      </c>
      <c r="I18" s="121"/>
      <c r="J18" s="119">
        <f>Rekapitulácia!D9</f>
        <v>0</v>
      </c>
    </row>
    <row r="19" spans="1:10" ht="18" customHeight="1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10" ht="18" customHeight="1" thickBot="1">
      <c r="A20" s="11"/>
      <c r="B20" s="60">
        <v>5</v>
      </c>
      <c r="C20" s="66" t="s">
        <v>31</v>
      </c>
      <c r="D20" s="72"/>
      <c r="E20" s="92"/>
      <c r="F20" s="99">
        <f>SUM(F16:F19)</f>
        <v>0</v>
      </c>
      <c r="G20" s="53">
        <v>10</v>
      </c>
      <c r="H20" s="108" t="s">
        <v>31</v>
      </c>
      <c r="I20" s="123"/>
      <c r="J20" s="91">
        <f>SUM(J16:J19)</f>
        <v>0</v>
      </c>
    </row>
    <row r="21" spans="1:10" ht="18" customHeight="1" thickTop="1">
      <c r="A21" s="11"/>
      <c r="B21" s="57" t="s">
        <v>44</v>
      </c>
      <c r="C21" s="61" t="s">
        <v>7</v>
      </c>
      <c r="D21" s="67"/>
      <c r="E21" s="18"/>
      <c r="F21" s="90"/>
      <c r="G21" s="57" t="s">
        <v>50</v>
      </c>
      <c r="H21" s="54" t="s">
        <v>7</v>
      </c>
      <c r="I21" s="28"/>
      <c r="J21" s="124"/>
    </row>
    <row r="22" spans="1:10" ht="18" customHeight="1">
      <c r="A22" s="11"/>
      <c r="B22" s="52">
        <v>11</v>
      </c>
      <c r="C22" s="55" t="s">
        <v>45</v>
      </c>
      <c r="D22" s="79"/>
      <c r="E22" s="82"/>
      <c r="F22" s="73">
        <f>'Kryci_list 14314'!F22+'Kryci_list 14315'!F22</f>
        <v>0</v>
      </c>
      <c r="G22" s="52">
        <v>16</v>
      </c>
      <c r="H22" s="107" t="s">
        <v>51</v>
      </c>
      <c r="I22" s="121"/>
      <c r="J22" s="118">
        <f>'Kryci_list 14314'!J22+'Kryci_list 14315'!J22</f>
        <v>0</v>
      </c>
    </row>
    <row r="23" spans="1:10" ht="18" customHeight="1">
      <c r="A23" s="11"/>
      <c r="B23" s="53">
        <v>12</v>
      </c>
      <c r="C23" s="56" t="s">
        <v>46</v>
      </c>
      <c r="D23" s="58"/>
      <c r="E23" s="82"/>
      <c r="F23" s="74">
        <f>'Kryci_list 14314'!F23+'Kryci_list 14315'!F23</f>
        <v>0</v>
      </c>
      <c r="G23" s="53">
        <v>17</v>
      </c>
      <c r="H23" s="108" t="s">
        <v>52</v>
      </c>
      <c r="I23" s="121"/>
      <c r="J23" s="119">
        <f>'Kryci_list 14314'!J23+'Kryci_list 14315'!J23</f>
        <v>0</v>
      </c>
    </row>
    <row r="24" spans="1:10" ht="18" customHeight="1">
      <c r="A24" s="11"/>
      <c r="B24" s="53">
        <v>13</v>
      </c>
      <c r="C24" s="56" t="s">
        <v>47</v>
      </c>
      <c r="D24" s="58"/>
      <c r="E24" s="82"/>
      <c r="F24" s="74">
        <f>'Kryci_list 14314'!F24+'Kryci_list 14315'!F24</f>
        <v>0</v>
      </c>
      <c r="G24" s="53">
        <v>18</v>
      </c>
      <c r="H24" s="108" t="s">
        <v>53</v>
      </c>
      <c r="I24" s="121"/>
      <c r="J24" s="119">
        <f>'Kryci_list 14314'!J24+'Kryci_list 14315'!J24</f>
        <v>0</v>
      </c>
    </row>
    <row r="25" spans="1:10" ht="18" customHeight="1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19"/>
    </row>
    <row r="26" spans="1:10" ht="18" customHeight="1" thickBot="1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31</v>
      </c>
      <c r="I26" s="123"/>
      <c r="J26" s="91">
        <f>SUM(J22:J25)+SUM(F22:F25)</f>
        <v>0</v>
      </c>
    </row>
    <row r="27" spans="1:10" ht="18" customHeight="1" thickTop="1">
      <c r="A27" s="11"/>
      <c r="B27" s="93"/>
      <c r="C27" s="135" t="s">
        <v>59</v>
      </c>
      <c r="D27" s="128"/>
      <c r="E27" s="94"/>
      <c r="F27" s="29"/>
      <c r="G27" s="101" t="s">
        <v>37</v>
      </c>
      <c r="H27" s="96" t="s">
        <v>38</v>
      </c>
      <c r="I27" s="28"/>
      <c r="J27" s="31"/>
    </row>
    <row r="28" spans="1:10" ht="18" customHeight="1">
      <c r="A28" s="11"/>
      <c r="B28" s="25"/>
      <c r="C28" s="126"/>
      <c r="D28" s="129"/>
      <c r="E28" s="21"/>
      <c r="F28" s="11"/>
      <c r="G28" s="102">
        <v>21</v>
      </c>
      <c r="H28" s="106" t="s">
        <v>39</v>
      </c>
      <c r="I28" s="114"/>
      <c r="J28" s="110">
        <f>F20+J20+F26+J26</f>
        <v>0</v>
      </c>
    </row>
    <row r="29" spans="1:10" ht="18" customHeight="1">
      <c r="A29" s="11"/>
      <c r="B29" s="75"/>
      <c r="C29" s="127"/>
      <c r="D29" s="130"/>
      <c r="E29" s="21"/>
      <c r="F29" s="11"/>
      <c r="G29" s="52">
        <v>22</v>
      </c>
      <c r="H29" s="107" t="s">
        <v>40</v>
      </c>
      <c r="I29" s="115">
        <f>Rekapitulácia!B10</f>
        <v>0</v>
      </c>
      <c r="J29" s="111">
        <f>ROUND(((ROUND(I29,2)*20)/100),2)*1</f>
        <v>0</v>
      </c>
    </row>
    <row r="30" spans="1:10" ht="18" customHeight="1">
      <c r="A30" s="11"/>
      <c r="B30" s="22"/>
      <c r="C30" s="117"/>
      <c r="D30" s="121"/>
      <c r="E30" s="21"/>
      <c r="F30" s="11"/>
      <c r="G30" s="53">
        <v>23</v>
      </c>
      <c r="H30" s="108" t="s">
        <v>41</v>
      </c>
      <c r="I30" s="81">
        <f>Rekapitulácia!B11</f>
        <v>0</v>
      </c>
      <c r="J30" s="112">
        <f>ROUND(((ROUND(I30,2)*0)/100),2)</f>
        <v>0</v>
      </c>
    </row>
    <row r="31" spans="1:10" ht="18" customHeight="1">
      <c r="A31" s="11"/>
      <c r="B31" s="23"/>
      <c r="C31" s="131"/>
      <c r="D31" s="132"/>
      <c r="E31" s="21"/>
      <c r="F31" s="11"/>
      <c r="G31" s="53">
        <v>24</v>
      </c>
      <c r="H31" s="108" t="s">
        <v>42</v>
      </c>
      <c r="I31" s="27"/>
      <c r="J31" s="195">
        <f>SUM(J28:J30)</f>
        <v>0</v>
      </c>
    </row>
    <row r="32" spans="1:10" ht="18" customHeight="1" thickBot="1">
      <c r="A32" s="11"/>
      <c r="B32" s="41"/>
      <c r="C32" s="109"/>
      <c r="D32" s="116"/>
      <c r="E32" s="76"/>
      <c r="F32" s="77"/>
      <c r="G32" s="191" t="s">
        <v>43</v>
      </c>
      <c r="H32" s="192"/>
      <c r="I32" s="193"/>
      <c r="J32" s="194"/>
    </row>
    <row r="33" spans="1:10" ht="18" customHeight="1" thickTop="1">
      <c r="A33" s="11"/>
      <c r="B33" s="93"/>
      <c r="C33" s="94"/>
      <c r="D33" s="133" t="s">
        <v>57</v>
      </c>
      <c r="E33" s="15"/>
      <c r="F33" s="15"/>
      <c r="G33" s="14"/>
      <c r="H33" s="133" t="s">
        <v>58</v>
      </c>
      <c r="I33" s="29"/>
      <c r="J33" s="32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A41"/>
  <sheetViews>
    <sheetView workbookViewId="0"/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14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207" t="s">
        <v>1</v>
      </c>
      <c r="C2" s="208"/>
      <c r="D2" s="208"/>
      <c r="E2" s="208"/>
      <c r="F2" s="208"/>
      <c r="G2" s="208"/>
      <c r="H2" s="208"/>
      <c r="I2" s="208"/>
      <c r="J2" s="209"/>
    </row>
    <row r="3" spans="1:23" ht="18" customHeight="1">
      <c r="A3" s="11"/>
      <c r="B3" s="34" t="s">
        <v>16</v>
      </c>
      <c r="C3" s="35"/>
      <c r="D3" s="36"/>
      <c r="E3" s="36"/>
      <c r="F3" s="36"/>
      <c r="G3" s="16"/>
      <c r="H3" s="16"/>
      <c r="I3" s="37" t="s">
        <v>15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17</v>
      </c>
      <c r="J4" s="30"/>
    </row>
    <row r="5" spans="1:23" ht="18" customHeight="1" thickBot="1">
      <c r="A5" s="11"/>
      <c r="B5" s="38" t="s">
        <v>18</v>
      </c>
      <c r="C5" s="19"/>
      <c r="D5" s="16"/>
      <c r="E5" s="16"/>
      <c r="F5" s="39" t="s">
        <v>19</v>
      </c>
      <c r="G5" s="16"/>
      <c r="H5" s="16"/>
      <c r="I5" s="37" t="s">
        <v>20</v>
      </c>
      <c r="J5" s="40" t="s">
        <v>21</v>
      </c>
    </row>
    <row r="6" spans="1:23" ht="20.100000000000001" customHeight="1" thickTop="1">
      <c r="A6" s="11"/>
      <c r="B6" s="201" t="s">
        <v>22</v>
      </c>
      <c r="C6" s="202"/>
      <c r="D6" s="202"/>
      <c r="E6" s="202"/>
      <c r="F6" s="202"/>
      <c r="G6" s="202"/>
      <c r="H6" s="202"/>
      <c r="I6" s="202"/>
      <c r="J6" s="203"/>
    </row>
    <row r="7" spans="1:23" ht="18" customHeight="1">
      <c r="A7" s="11"/>
      <c r="B7" s="49" t="s">
        <v>25</v>
      </c>
      <c r="C7" s="42"/>
      <c r="D7" s="17"/>
      <c r="E7" s="17"/>
      <c r="F7" s="17"/>
      <c r="G7" s="50" t="s">
        <v>26</v>
      </c>
      <c r="H7" s="17"/>
      <c r="I7" s="28"/>
      <c r="J7" s="43"/>
    </row>
    <row r="8" spans="1:23" ht="20.100000000000001" customHeight="1">
      <c r="A8" s="11"/>
      <c r="B8" s="204" t="s">
        <v>23</v>
      </c>
      <c r="C8" s="205"/>
      <c r="D8" s="205"/>
      <c r="E8" s="205"/>
      <c r="F8" s="205"/>
      <c r="G8" s="205"/>
      <c r="H8" s="205"/>
      <c r="I8" s="205"/>
      <c r="J8" s="206"/>
    </row>
    <row r="9" spans="1:23" ht="18" customHeight="1">
      <c r="A9" s="11"/>
      <c r="B9" s="38" t="s">
        <v>25</v>
      </c>
      <c r="C9" s="19"/>
      <c r="D9" s="16"/>
      <c r="E9" s="16"/>
      <c r="F9" s="16"/>
      <c r="G9" s="39" t="s">
        <v>26</v>
      </c>
      <c r="H9" s="16"/>
      <c r="I9" s="27"/>
      <c r="J9" s="30"/>
    </row>
    <row r="10" spans="1:23" ht="20.100000000000001" customHeight="1">
      <c r="A10" s="11"/>
      <c r="B10" s="204" t="s">
        <v>24</v>
      </c>
      <c r="C10" s="205"/>
      <c r="D10" s="205"/>
      <c r="E10" s="205"/>
      <c r="F10" s="205"/>
      <c r="G10" s="205"/>
      <c r="H10" s="205"/>
      <c r="I10" s="205"/>
      <c r="J10" s="206"/>
    </row>
    <row r="11" spans="1:23" ht="18" customHeight="1" thickBot="1">
      <c r="A11" s="11"/>
      <c r="B11" s="38" t="s">
        <v>25</v>
      </c>
      <c r="C11" s="19"/>
      <c r="D11" s="16"/>
      <c r="E11" s="16"/>
      <c r="F11" s="16"/>
      <c r="G11" s="39" t="s">
        <v>26</v>
      </c>
      <c r="H11" s="16"/>
      <c r="I11" s="27"/>
      <c r="J11" s="30"/>
    </row>
    <row r="12" spans="1:23" ht="18" customHeight="1" thickTop="1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3" t="s">
        <v>27</v>
      </c>
      <c r="C15" s="84" t="s">
        <v>6</v>
      </c>
      <c r="D15" s="84" t="s">
        <v>54</v>
      </c>
      <c r="E15" s="85" t="s">
        <v>55</v>
      </c>
      <c r="F15" s="97" t="s">
        <v>56</v>
      </c>
      <c r="G15" s="51" t="s">
        <v>32</v>
      </c>
      <c r="H15" s="54" t="s">
        <v>33</v>
      </c>
      <c r="I15" s="26"/>
      <c r="J15" s="48"/>
    </row>
    <row r="16" spans="1:23" ht="18" customHeight="1">
      <c r="A16" s="11"/>
      <c r="B16" s="86">
        <v>1</v>
      </c>
      <c r="C16" s="87" t="s">
        <v>28</v>
      </c>
      <c r="D16" s="88">
        <f>'Rekap 14314'!B20</f>
        <v>0</v>
      </c>
      <c r="E16" s="89">
        <f>'Rekap 14314'!C20</f>
        <v>0</v>
      </c>
      <c r="F16" s="98">
        <f>'Rekap 14314'!D20</f>
        <v>0</v>
      </c>
      <c r="G16" s="52">
        <v>6</v>
      </c>
      <c r="H16" s="107" t="s">
        <v>34</v>
      </c>
      <c r="I16" s="121"/>
      <c r="J16" s="118">
        <v>0</v>
      </c>
    </row>
    <row r="17" spans="1:26" ht="18" customHeight="1">
      <c r="A17" s="11"/>
      <c r="B17" s="59">
        <v>2</v>
      </c>
      <c r="C17" s="63" t="s">
        <v>29</v>
      </c>
      <c r="D17" s="70">
        <f>'Rekap 14314'!B29</f>
        <v>0</v>
      </c>
      <c r="E17" s="68">
        <f>'Rekap 14314'!C29</f>
        <v>0</v>
      </c>
      <c r="F17" s="73">
        <f>'Rekap 14314'!D29</f>
        <v>0</v>
      </c>
      <c r="G17" s="53">
        <v>7</v>
      </c>
      <c r="H17" s="108" t="s">
        <v>35</v>
      </c>
      <c r="I17" s="121"/>
      <c r="J17" s="119">
        <f>'SO 14314'!Z124</f>
        <v>0</v>
      </c>
    </row>
    <row r="18" spans="1:26" ht="18" customHeight="1">
      <c r="A18" s="11"/>
      <c r="B18" s="60">
        <v>3</v>
      </c>
      <c r="C18" s="64" t="s">
        <v>30</v>
      </c>
      <c r="D18" s="71"/>
      <c r="E18" s="69"/>
      <c r="F18" s="74"/>
      <c r="G18" s="53">
        <v>8</v>
      </c>
      <c r="H18" s="108" t="s">
        <v>36</v>
      </c>
      <c r="I18" s="121"/>
      <c r="J18" s="119">
        <v>0</v>
      </c>
    </row>
    <row r="19" spans="1:26" ht="18" customHeight="1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26" ht="18" customHeight="1" thickBot="1">
      <c r="A20" s="11"/>
      <c r="B20" s="60">
        <v>5</v>
      </c>
      <c r="C20" s="66" t="s">
        <v>31</v>
      </c>
      <c r="D20" s="72"/>
      <c r="E20" s="92"/>
      <c r="F20" s="99">
        <f>SUM(F16:F19)</f>
        <v>0</v>
      </c>
      <c r="G20" s="53">
        <v>10</v>
      </c>
      <c r="H20" s="108" t="s">
        <v>31</v>
      </c>
      <c r="I20" s="123"/>
      <c r="J20" s="91">
        <f>SUM(J16:J19)</f>
        <v>0</v>
      </c>
    </row>
    <row r="21" spans="1:26" ht="18" customHeight="1" thickTop="1">
      <c r="A21" s="11"/>
      <c r="B21" s="57" t="s">
        <v>44</v>
      </c>
      <c r="C21" s="61" t="s">
        <v>7</v>
      </c>
      <c r="D21" s="67"/>
      <c r="E21" s="18"/>
      <c r="F21" s="90"/>
      <c r="G21" s="57" t="s">
        <v>50</v>
      </c>
      <c r="H21" s="54" t="s">
        <v>7</v>
      </c>
      <c r="I21" s="28"/>
      <c r="J21" s="124"/>
    </row>
    <row r="22" spans="1:26" ht="18" customHeight="1">
      <c r="A22" s="11"/>
      <c r="B22" s="52">
        <v>11</v>
      </c>
      <c r="C22" s="55" t="s">
        <v>45</v>
      </c>
      <c r="D22" s="79"/>
      <c r="E22" s="81" t="s">
        <v>48</v>
      </c>
      <c r="F22" s="73">
        <f>((F16*U22*0)+(F17*V22*0)+(F18*W22*0))/100</f>
        <v>0</v>
      </c>
      <c r="G22" s="52">
        <v>16</v>
      </c>
      <c r="H22" s="107" t="s">
        <v>51</v>
      </c>
      <c r="I22" s="122" t="s">
        <v>48</v>
      </c>
      <c r="J22" s="118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53">
        <v>12</v>
      </c>
      <c r="C23" s="56" t="s">
        <v>46</v>
      </c>
      <c r="D23" s="58"/>
      <c r="E23" s="81" t="s">
        <v>49</v>
      </c>
      <c r="F23" s="74">
        <f>((F16*U23*0)+(F17*V23*0)+(F18*W23*0))/100</f>
        <v>0</v>
      </c>
      <c r="G23" s="53">
        <v>17</v>
      </c>
      <c r="H23" s="108" t="s">
        <v>52</v>
      </c>
      <c r="I23" s="122" t="s">
        <v>48</v>
      </c>
      <c r="J23" s="119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53">
        <v>13</v>
      </c>
      <c r="C24" s="56" t="s">
        <v>47</v>
      </c>
      <c r="D24" s="58"/>
      <c r="E24" s="81" t="s">
        <v>48</v>
      </c>
      <c r="F24" s="74">
        <f>((F16*U24*0)+(F17*V24*0)+(F18*W24*0))/100</f>
        <v>0</v>
      </c>
      <c r="G24" s="53">
        <v>18</v>
      </c>
      <c r="H24" s="108" t="s">
        <v>53</v>
      </c>
      <c r="I24" s="122" t="s">
        <v>49</v>
      </c>
      <c r="J24" s="119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20"/>
    </row>
    <row r="26" spans="1:26" ht="18" customHeight="1" thickBot="1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31</v>
      </c>
      <c r="I26" s="123"/>
      <c r="J26" s="91">
        <f>SUM(J22:J25)+SUM(F22:F25)</f>
        <v>0</v>
      </c>
    </row>
    <row r="27" spans="1:26" ht="18" customHeight="1" thickTop="1">
      <c r="A27" s="11"/>
      <c r="B27" s="93"/>
      <c r="C27" s="135" t="s">
        <v>59</v>
      </c>
      <c r="D27" s="128"/>
      <c r="E27" s="94"/>
      <c r="F27" s="29"/>
      <c r="G27" s="101" t="s">
        <v>37</v>
      </c>
      <c r="H27" s="96" t="s">
        <v>38</v>
      </c>
      <c r="I27" s="28"/>
      <c r="J27" s="31"/>
    </row>
    <row r="28" spans="1:26" ht="18" customHeight="1">
      <c r="A28" s="11"/>
      <c r="B28" s="25"/>
      <c r="C28" s="126"/>
      <c r="D28" s="129"/>
      <c r="E28" s="21"/>
      <c r="F28" s="11"/>
      <c r="G28" s="102">
        <v>21</v>
      </c>
      <c r="H28" s="106" t="s">
        <v>39</v>
      </c>
      <c r="I28" s="114"/>
      <c r="J28" s="110">
        <f>F20+J20+F26+J26</f>
        <v>0</v>
      </c>
    </row>
    <row r="29" spans="1:26" ht="18" customHeight="1">
      <c r="A29" s="11"/>
      <c r="B29" s="75"/>
      <c r="C29" s="127"/>
      <c r="D29" s="130"/>
      <c r="E29" s="21"/>
      <c r="F29" s="11"/>
      <c r="G29" s="52">
        <v>22</v>
      </c>
      <c r="H29" s="107" t="s">
        <v>40</v>
      </c>
      <c r="I29" s="115">
        <f>J28-SUM('SO 14314'!K9:'SO 14314'!K123)</f>
        <v>0</v>
      </c>
      <c r="J29" s="111">
        <f>ROUND(((ROUND(I29,2)*20)*1/100),2)</f>
        <v>0</v>
      </c>
    </row>
    <row r="30" spans="1:26" ht="18" customHeight="1">
      <c r="A30" s="11"/>
      <c r="B30" s="22"/>
      <c r="C30" s="117"/>
      <c r="D30" s="121"/>
      <c r="E30" s="21"/>
      <c r="F30" s="11"/>
      <c r="G30" s="53">
        <v>23</v>
      </c>
      <c r="H30" s="108" t="s">
        <v>41</v>
      </c>
      <c r="I30" s="81">
        <f>SUM('SO 14314'!K9:'SO 14314'!K123)</f>
        <v>0</v>
      </c>
      <c r="J30" s="112">
        <f>ROUND(((ROUND(I30,2)*0)/100),2)</f>
        <v>0</v>
      </c>
    </row>
    <row r="31" spans="1:26" ht="18" customHeight="1">
      <c r="A31" s="11"/>
      <c r="B31" s="23"/>
      <c r="C31" s="131"/>
      <c r="D31" s="132"/>
      <c r="E31" s="21"/>
      <c r="F31" s="11"/>
      <c r="G31" s="102">
        <v>24</v>
      </c>
      <c r="H31" s="106" t="s">
        <v>42</v>
      </c>
      <c r="I31" s="105"/>
      <c r="J31" s="125">
        <f>SUM(J28:J30)</f>
        <v>0</v>
      </c>
    </row>
    <row r="32" spans="1:26" ht="18" customHeight="1" thickBot="1">
      <c r="A32" s="11"/>
      <c r="B32" s="41"/>
      <c r="C32" s="109"/>
      <c r="D32" s="116"/>
      <c r="E32" s="76"/>
      <c r="F32" s="77"/>
      <c r="G32" s="52" t="s">
        <v>43</v>
      </c>
      <c r="H32" s="109"/>
      <c r="I32" s="116"/>
      <c r="J32" s="113"/>
    </row>
    <row r="33" spans="1:10" ht="18" customHeight="1" thickTop="1">
      <c r="A33" s="11"/>
      <c r="B33" s="93"/>
      <c r="C33" s="94"/>
      <c r="D33" s="133" t="s">
        <v>57</v>
      </c>
      <c r="E33" s="15"/>
      <c r="F33" s="95"/>
      <c r="G33" s="103">
        <v>26</v>
      </c>
      <c r="H33" s="134" t="s">
        <v>58</v>
      </c>
      <c r="I33" s="29"/>
      <c r="J33" s="104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Z500"/>
  <sheetViews>
    <sheetView workbookViewId="0"/>
  </sheetViews>
  <sheetFormatPr defaultColWidth="0" defaultRowHeight="1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20.100000000000001" customHeight="1">
      <c r="A1" s="210" t="s">
        <v>22</v>
      </c>
      <c r="B1" s="211"/>
      <c r="C1" s="211"/>
      <c r="D1" s="212"/>
      <c r="E1" s="138" t="s">
        <v>19</v>
      </c>
      <c r="F1" s="137"/>
      <c r="W1">
        <v>30.126000000000001</v>
      </c>
    </row>
    <row r="2" spans="1:26" ht="20.100000000000001" customHeight="1">
      <c r="A2" s="210" t="s">
        <v>23</v>
      </c>
      <c r="B2" s="211"/>
      <c r="C2" s="211"/>
      <c r="D2" s="212"/>
      <c r="E2" s="138" t="s">
        <v>17</v>
      </c>
      <c r="F2" s="137"/>
    </row>
    <row r="3" spans="1:26" ht="20.100000000000001" customHeight="1">
      <c r="A3" s="210" t="s">
        <v>24</v>
      </c>
      <c r="B3" s="211"/>
      <c r="C3" s="211"/>
      <c r="D3" s="212"/>
      <c r="E3" s="138" t="s">
        <v>63</v>
      </c>
      <c r="F3" s="137"/>
    </row>
    <row r="4" spans="1:26">
      <c r="A4" s="139" t="s">
        <v>1</v>
      </c>
      <c r="B4" s="136"/>
      <c r="C4" s="136"/>
      <c r="D4" s="136"/>
      <c r="E4" s="136"/>
      <c r="F4" s="136"/>
    </row>
    <row r="5" spans="1:26">
      <c r="A5" s="139" t="s">
        <v>16</v>
      </c>
      <c r="B5" s="136"/>
      <c r="C5" s="136"/>
      <c r="D5" s="136"/>
      <c r="E5" s="136"/>
      <c r="F5" s="136"/>
    </row>
    <row r="6" spans="1:26">
      <c r="A6" s="136"/>
      <c r="B6" s="136"/>
      <c r="C6" s="136"/>
      <c r="D6" s="136"/>
      <c r="E6" s="136"/>
      <c r="F6" s="136"/>
    </row>
    <row r="7" spans="1:26">
      <c r="A7" s="136"/>
      <c r="B7" s="136"/>
      <c r="C7" s="136"/>
      <c r="D7" s="136"/>
      <c r="E7" s="136"/>
      <c r="F7" s="136"/>
    </row>
    <row r="8" spans="1:26">
      <c r="A8" s="140" t="s">
        <v>64</v>
      </c>
      <c r="B8" s="136"/>
      <c r="C8" s="136"/>
      <c r="D8" s="136"/>
      <c r="E8" s="136"/>
      <c r="F8" s="136"/>
    </row>
    <row r="9" spans="1:26">
      <c r="A9" s="141" t="s">
        <v>60</v>
      </c>
      <c r="B9" s="141" t="s">
        <v>54</v>
      </c>
      <c r="C9" s="141" t="s">
        <v>55</v>
      </c>
      <c r="D9" s="141" t="s">
        <v>31</v>
      </c>
      <c r="E9" s="141" t="s">
        <v>61</v>
      </c>
      <c r="F9" s="141" t="s">
        <v>62</v>
      </c>
    </row>
    <row r="10" spans="1:26">
      <c r="A10" s="148" t="s">
        <v>65</v>
      </c>
      <c r="B10" s="149"/>
      <c r="C10" s="145"/>
      <c r="D10" s="145"/>
      <c r="E10" s="146"/>
      <c r="F10" s="146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>
      <c r="A11" s="150" t="s">
        <v>66</v>
      </c>
      <c r="B11" s="151">
        <f>'SO 14314'!L20</f>
        <v>0</v>
      </c>
      <c r="C11" s="151">
        <f>'SO 14314'!M20</f>
        <v>0</v>
      </c>
      <c r="D11" s="151">
        <f>'SO 14314'!I20</f>
        <v>0</v>
      </c>
      <c r="E11" s="152">
        <f>'SO 14314'!P20</f>
        <v>0</v>
      </c>
      <c r="F11" s="152">
        <f>'SO 14314'!S20</f>
        <v>0</v>
      </c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>
      <c r="A12" s="150" t="s">
        <v>67</v>
      </c>
      <c r="B12" s="151">
        <f>'SO 14314'!L28</f>
        <v>0</v>
      </c>
      <c r="C12" s="151">
        <f>'SO 14314'!M28</f>
        <v>0</v>
      </c>
      <c r="D12" s="151">
        <f>'SO 14314'!I28</f>
        <v>0</v>
      </c>
      <c r="E12" s="152">
        <f>'SO 14314'!P28</f>
        <v>4.43</v>
      </c>
      <c r="F12" s="152">
        <f>'SO 14314'!S28</f>
        <v>21.35</v>
      </c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>
      <c r="A13" s="150" t="s">
        <v>68</v>
      </c>
      <c r="B13" s="151">
        <f>'SO 14314'!L35</f>
        <v>0</v>
      </c>
      <c r="C13" s="151">
        <f>'SO 14314'!M35</f>
        <v>0</v>
      </c>
      <c r="D13" s="151">
        <f>'SO 14314'!I35</f>
        <v>0</v>
      </c>
      <c r="E13" s="152">
        <f>'SO 14314'!P35</f>
        <v>1.02</v>
      </c>
      <c r="F13" s="152">
        <f>'SO 14314'!S35</f>
        <v>0.22</v>
      </c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</row>
    <row r="14" spans="1:26">
      <c r="A14" s="150" t="s">
        <v>69</v>
      </c>
      <c r="B14" s="151">
        <f>'SO 14314'!L40</f>
        <v>0</v>
      </c>
      <c r="C14" s="151">
        <f>'SO 14314'!M40</f>
        <v>0</v>
      </c>
      <c r="D14" s="151">
        <f>'SO 14314'!I40</f>
        <v>0</v>
      </c>
      <c r="E14" s="152">
        <f>'SO 14314'!P40</f>
        <v>2.08</v>
      </c>
      <c r="F14" s="152">
        <f>'SO 14314'!S40</f>
        <v>1.58</v>
      </c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</row>
    <row r="15" spans="1:26">
      <c r="A15" s="150" t="s">
        <v>70</v>
      </c>
      <c r="B15" s="151">
        <f>'SO 14314'!L46</f>
        <v>0</v>
      </c>
      <c r="C15" s="151">
        <f>'SO 14314'!M46</f>
        <v>0</v>
      </c>
      <c r="D15" s="151">
        <f>'SO 14314'!I46</f>
        <v>0</v>
      </c>
      <c r="E15" s="152">
        <f>'SO 14314'!P46</f>
        <v>0</v>
      </c>
      <c r="F15" s="152">
        <f>'SO 14314'!S46</f>
        <v>0</v>
      </c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</row>
    <row r="16" spans="1:26">
      <c r="A16" s="150" t="s">
        <v>71</v>
      </c>
      <c r="B16" s="151">
        <f>'SO 14314'!L53</f>
        <v>0</v>
      </c>
      <c r="C16" s="151">
        <f>'SO 14314'!M53</f>
        <v>0</v>
      </c>
      <c r="D16" s="151">
        <f>'SO 14314'!I53</f>
        <v>0</v>
      </c>
      <c r="E16" s="152">
        <f>'SO 14314'!P53</f>
        <v>3.04</v>
      </c>
      <c r="F16" s="152">
        <f>'SO 14314'!S53</f>
        <v>6.16</v>
      </c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</row>
    <row r="17" spans="1:26">
      <c r="A17" s="150" t="s">
        <v>72</v>
      </c>
      <c r="B17" s="151">
        <f>'SO 14314'!L57</f>
        <v>0</v>
      </c>
      <c r="C17" s="151">
        <f>'SO 14314'!M57</f>
        <v>0</v>
      </c>
      <c r="D17" s="151">
        <f>'SO 14314'!I57</f>
        <v>0</v>
      </c>
      <c r="E17" s="152">
        <f>'SO 14314'!P57</f>
        <v>0</v>
      </c>
      <c r="F17" s="152">
        <f>'SO 14314'!S57</f>
        <v>0</v>
      </c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</row>
    <row r="18" spans="1:26">
      <c r="A18" s="150" t="s">
        <v>73</v>
      </c>
      <c r="B18" s="151">
        <f>'SO 14314'!L68</f>
        <v>0</v>
      </c>
      <c r="C18" s="151">
        <f>'SO 14314'!M68</f>
        <v>0</v>
      </c>
      <c r="D18" s="151">
        <f>'SO 14314'!I68</f>
        <v>0</v>
      </c>
      <c r="E18" s="152">
        <f>'SO 14314'!P68</f>
        <v>0</v>
      </c>
      <c r="F18" s="152">
        <f>'SO 14314'!S68</f>
        <v>0</v>
      </c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</row>
    <row r="19" spans="1:26">
      <c r="A19" s="150" t="s">
        <v>74</v>
      </c>
      <c r="B19" s="151">
        <f>'SO 14314'!L72</f>
        <v>0</v>
      </c>
      <c r="C19" s="151">
        <f>'SO 14314'!M72</f>
        <v>0</v>
      </c>
      <c r="D19" s="151">
        <f>'SO 14314'!I72</f>
        <v>0</v>
      </c>
      <c r="E19" s="152">
        <f>'SO 14314'!P72</f>
        <v>0</v>
      </c>
      <c r="F19" s="152">
        <f>'SO 14314'!S72</f>
        <v>0</v>
      </c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</row>
    <row r="20" spans="1:26">
      <c r="A20" s="2" t="s">
        <v>65</v>
      </c>
      <c r="B20" s="153">
        <f>'SO 14314'!L74</f>
        <v>0</v>
      </c>
      <c r="C20" s="153">
        <f>'SO 14314'!M74</f>
        <v>0</v>
      </c>
      <c r="D20" s="153">
        <f>'SO 14314'!I74</f>
        <v>0</v>
      </c>
      <c r="E20" s="154">
        <f>'SO 14314'!P74</f>
        <v>10.57</v>
      </c>
      <c r="F20" s="154">
        <f>'SO 14314'!S74</f>
        <v>29.31</v>
      </c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</row>
    <row r="21" spans="1:26">
      <c r="A21" s="1"/>
      <c r="B21" s="143"/>
      <c r="C21" s="143"/>
      <c r="D21" s="143"/>
      <c r="E21" s="142"/>
      <c r="F21" s="142"/>
    </row>
    <row r="22" spans="1:26">
      <c r="A22" s="2" t="s">
        <v>75</v>
      </c>
      <c r="B22" s="153"/>
      <c r="C22" s="151"/>
      <c r="D22" s="151"/>
      <c r="E22" s="152"/>
      <c r="F22" s="152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</row>
    <row r="23" spans="1:26">
      <c r="A23" s="150" t="s">
        <v>76</v>
      </c>
      <c r="B23" s="151">
        <f>'SO 14314'!L80</f>
        <v>0</v>
      </c>
      <c r="C23" s="151">
        <f>'SO 14314'!M80</f>
        <v>0</v>
      </c>
      <c r="D23" s="151">
        <f>'SO 14314'!I80</f>
        <v>0</v>
      </c>
      <c r="E23" s="152">
        <f>'SO 14314'!P80</f>
        <v>0</v>
      </c>
      <c r="F23" s="152">
        <f>'SO 14314'!S80</f>
        <v>0.01</v>
      </c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</row>
    <row r="24" spans="1:26">
      <c r="A24" s="150" t="s">
        <v>77</v>
      </c>
      <c r="B24" s="151">
        <f>'SO 14314'!L94</f>
        <v>0</v>
      </c>
      <c r="C24" s="151">
        <f>'SO 14314'!M94</f>
        <v>0</v>
      </c>
      <c r="D24" s="151">
        <f>'SO 14314'!I94</f>
        <v>0</v>
      </c>
      <c r="E24" s="152">
        <f>'SO 14314'!P94</f>
        <v>0.02</v>
      </c>
      <c r="F24" s="152">
        <f>'SO 14314'!S94</f>
        <v>0.09</v>
      </c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</row>
    <row r="25" spans="1:26">
      <c r="A25" s="150" t="s">
        <v>78</v>
      </c>
      <c r="B25" s="151">
        <f>'SO 14314'!L103</f>
        <v>0</v>
      </c>
      <c r="C25" s="151">
        <f>'SO 14314'!M103</f>
        <v>0</v>
      </c>
      <c r="D25" s="151">
        <f>'SO 14314'!I103</f>
        <v>0</v>
      </c>
      <c r="E25" s="152">
        <f>'SO 14314'!P103</f>
        <v>0</v>
      </c>
      <c r="F25" s="152">
        <f>'SO 14314'!S103</f>
        <v>0.01</v>
      </c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</row>
    <row r="26" spans="1:26">
      <c r="A26" s="150" t="s">
        <v>79</v>
      </c>
      <c r="B26" s="151">
        <f>'SO 14314'!L109</f>
        <v>0</v>
      </c>
      <c r="C26" s="151">
        <f>'SO 14314'!M109</f>
        <v>0</v>
      </c>
      <c r="D26" s="151">
        <f>'SO 14314'!I109</f>
        <v>0</v>
      </c>
      <c r="E26" s="152">
        <f>'SO 14314'!P109</f>
        <v>0</v>
      </c>
      <c r="F26" s="152">
        <f>'SO 14314'!S109</f>
        <v>0</v>
      </c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</row>
    <row r="27" spans="1:26">
      <c r="A27" s="150" t="s">
        <v>80</v>
      </c>
      <c r="B27" s="151">
        <f>'SO 14314'!L117</f>
        <v>0</v>
      </c>
      <c r="C27" s="151">
        <f>'SO 14314'!M117</f>
        <v>0</v>
      </c>
      <c r="D27" s="151">
        <f>'SO 14314'!I117</f>
        <v>0</v>
      </c>
      <c r="E27" s="152">
        <f>'SO 14314'!P117</f>
        <v>0</v>
      </c>
      <c r="F27" s="152">
        <f>'SO 14314'!S117</f>
        <v>0.05</v>
      </c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147"/>
      <c r="Z27" s="147"/>
    </row>
    <row r="28" spans="1:26">
      <c r="A28" s="150" t="s">
        <v>81</v>
      </c>
      <c r="B28" s="151">
        <f>'SO 14314'!L121</f>
        <v>0</v>
      </c>
      <c r="C28" s="151">
        <f>'SO 14314'!M121</f>
        <v>0</v>
      </c>
      <c r="D28" s="151">
        <f>'SO 14314'!I121</f>
        <v>0</v>
      </c>
      <c r="E28" s="152">
        <f>'SO 14314'!P121</f>
        <v>0</v>
      </c>
      <c r="F28" s="152">
        <f>'SO 14314'!S121</f>
        <v>0</v>
      </c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</row>
    <row r="29" spans="1:26">
      <c r="A29" s="2" t="s">
        <v>75</v>
      </c>
      <c r="B29" s="153">
        <f>'SO 14314'!L123</f>
        <v>0</v>
      </c>
      <c r="C29" s="153">
        <f>'SO 14314'!M123</f>
        <v>0</v>
      </c>
      <c r="D29" s="153">
        <f>'SO 14314'!I123</f>
        <v>0</v>
      </c>
      <c r="E29" s="154">
        <f>'SO 14314'!S123</f>
        <v>0.16</v>
      </c>
      <c r="F29" s="154">
        <f>'SO 14314'!V123</f>
        <v>0</v>
      </c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</row>
    <row r="30" spans="1:26">
      <c r="A30" s="1"/>
      <c r="B30" s="143"/>
      <c r="C30" s="143"/>
      <c r="D30" s="143"/>
      <c r="E30" s="142"/>
      <c r="F30" s="142"/>
    </row>
    <row r="31" spans="1:26">
      <c r="A31" s="2" t="s">
        <v>82</v>
      </c>
      <c r="B31" s="153">
        <f>'SO 14314'!L124</f>
        <v>0</v>
      </c>
      <c r="C31" s="153">
        <f>'SO 14314'!M124</f>
        <v>0</v>
      </c>
      <c r="D31" s="153">
        <f>'SO 14314'!I124</f>
        <v>0</v>
      </c>
      <c r="E31" s="154">
        <f>'SO 14314'!S124</f>
        <v>29.47</v>
      </c>
      <c r="F31" s="154">
        <f>'SO 14314'!V124</f>
        <v>0</v>
      </c>
      <c r="G31" s="147"/>
      <c r="H31" s="147"/>
      <c r="I31" s="147"/>
      <c r="J31" s="147"/>
      <c r="K31" s="147"/>
      <c r="L31" s="147"/>
      <c r="M31" s="147"/>
      <c r="N31" s="147"/>
      <c r="O31" s="147"/>
      <c r="P31" s="147"/>
      <c r="Q31" s="147"/>
      <c r="R31" s="147"/>
      <c r="S31" s="147"/>
      <c r="T31" s="147"/>
      <c r="U31" s="147"/>
      <c r="V31" s="147"/>
      <c r="W31" s="147"/>
      <c r="X31" s="147"/>
      <c r="Y31" s="147"/>
      <c r="Z31" s="147"/>
    </row>
    <row r="32" spans="1:26">
      <c r="A32" s="1"/>
      <c r="B32" s="143"/>
      <c r="C32" s="143"/>
      <c r="D32" s="143"/>
      <c r="E32" s="142"/>
      <c r="F32" s="142"/>
    </row>
    <row r="33" spans="1:6">
      <c r="A33" s="1"/>
      <c r="B33" s="143"/>
      <c r="C33" s="143"/>
      <c r="D33" s="143"/>
      <c r="E33" s="142"/>
      <c r="F33" s="142"/>
    </row>
    <row r="34" spans="1:6">
      <c r="A34" s="1"/>
      <c r="B34" s="143"/>
      <c r="C34" s="143"/>
      <c r="D34" s="143"/>
      <c r="E34" s="142"/>
      <c r="F34" s="142"/>
    </row>
    <row r="35" spans="1:6">
      <c r="A35" s="1"/>
      <c r="B35" s="143"/>
      <c r="C35" s="143"/>
      <c r="D35" s="143"/>
      <c r="E35" s="142"/>
      <c r="F35" s="142"/>
    </row>
    <row r="36" spans="1:6">
      <c r="A36" s="1"/>
      <c r="B36" s="143"/>
      <c r="C36" s="143"/>
      <c r="D36" s="143"/>
      <c r="E36" s="142"/>
      <c r="F36" s="142"/>
    </row>
    <row r="37" spans="1:6">
      <c r="A37" s="1"/>
      <c r="B37" s="143"/>
      <c r="C37" s="143"/>
      <c r="D37" s="143"/>
      <c r="E37" s="142"/>
      <c r="F37" s="142"/>
    </row>
    <row r="38" spans="1:6">
      <c r="A38" s="1"/>
      <c r="B38" s="143"/>
      <c r="C38" s="143"/>
      <c r="D38" s="143"/>
      <c r="E38" s="142"/>
      <c r="F38" s="142"/>
    </row>
    <row r="39" spans="1:6">
      <c r="A39" s="1"/>
      <c r="B39" s="143"/>
      <c r="C39" s="143"/>
      <c r="D39" s="143"/>
      <c r="E39" s="142"/>
      <c r="F39" s="142"/>
    </row>
    <row r="40" spans="1:6">
      <c r="A40" s="1"/>
      <c r="B40" s="143"/>
      <c r="C40" s="143"/>
      <c r="D40" s="143"/>
      <c r="E40" s="142"/>
      <c r="F40" s="142"/>
    </row>
    <row r="41" spans="1:6">
      <c r="A41" s="1"/>
      <c r="B41" s="143"/>
      <c r="C41" s="143"/>
      <c r="D41" s="143"/>
      <c r="E41" s="142"/>
      <c r="F41" s="142"/>
    </row>
    <row r="42" spans="1:6">
      <c r="A42" s="1"/>
      <c r="B42" s="143"/>
      <c r="C42" s="143"/>
      <c r="D42" s="143"/>
      <c r="E42" s="142"/>
      <c r="F42" s="142"/>
    </row>
    <row r="43" spans="1:6">
      <c r="A43" s="1"/>
      <c r="B43" s="143"/>
      <c r="C43" s="143"/>
      <c r="D43" s="143"/>
      <c r="E43" s="142"/>
      <c r="F43" s="142"/>
    </row>
    <row r="44" spans="1:6">
      <c r="A44" s="1"/>
      <c r="B44" s="143"/>
      <c r="C44" s="143"/>
      <c r="D44" s="143"/>
      <c r="E44" s="142"/>
      <c r="F44" s="142"/>
    </row>
    <row r="45" spans="1:6">
      <c r="A45" s="1"/>
      <c r="B45" s="143"/>
      <c r="C45" s="143"/>
      <c r="D45" s="143"/>
      <c r="E45" s="142"/>
      <c r="F45" s="142"/>
    </row>
    <row r="46" spans="1:6">
      <c r="A46" s="1"/>
      <c r="B46" s="143"/>
      <c r="C46" s="143"/>
      <c r="D46" s="143"/>
      <c r="E46" s="142"/>
      <c r="F46" s="142"/>
    </row>
    <row r="47" spans="1:6">
      <c r="A47" s="1"/>
      <c r="B47" s="143"/>
      <c r="C47" s="143"/>
      <c r="D47" s="143"/>
      <c r="E47" s="142"/>
      <c r="F47" s="142"/>
    </row>
    <row r="48" spans="1:6">
      <c r="A48" s="1"/>
      <c r="B48" s="143"/>
      <c r="C48" s="143"/>
      <c r="D48" s="143"/>
      <c r="E48" s="142"/>
      <c r="F48" s="142"/>
    </row>
    <row r="49" spans="1:6">
      <c r="A49" s="1"/>
      <c r="B49" s="143"/>
      <c r="C49" s="143"/>
      <c r="D49" s="143"/>
      <c r="E49" s="142"/>
      <c r="F49" s="142"/>
    </row>
    <row r="50" spans="1:6">
      <c r="A50" s="1"/>
      <c r="B50" s="143"/>
      <c r="C50" s="143"/>
      <c r="D50" s="143"/>
      <c r="E50" s="142"/>
      <c r="F50" s="142"/>
    </row>
    <row r="51" spans="1:6">
      <c r="A51" s="1"/>
      <c r="B51" s="143"/>
      <c r="C51" s="143"/>
      <c r="D51" s="143"/>
      <c r="E51" s="142"/>
      <c r="F51" s="142"/>
    </row>
    <row r="52" spans="1:6">
      <c r="A52" s="1"/>
      <c r="B52" s="143"/>
      <c r="C52" s="143"/>
      <c r="D52" s="143"/>
      <c r="E52" s="142"/>
      <c r="F52" s="142"/>
    </row>
    <row r="53" spans="1:6">
      <c r="A53" s="1"/>
      <c r="B53" s="143"/>
      <c r="C53" s="143"/>
      <c r="D53" s="143"/>
      <c r="E53" s="142"/>
      <c r="F53" s="142"/>
    </row>
    <row r="54" spans="1:6">
      <c r="A54" s="1"/>
      <c r="B54" s="143"/>
      <c r="C54" s="143"/>
      <c r="D54" s="143"/>
      <c r="E54" s="142"/>
      <c r="F54" s="142"/>
    </row>
    <row r="55" spans="1:6">
      <c r="A55" s="1"/>
      <c r="B55" s="143"/>
      <c r="C55" s="143"/>
      <c r="D55" s="143"/>
      <c r="E55" s="142"/>
      <c r="F55" s="142"/>
    </row>
    <row r="56" spans="1:6">
      <c r="A56" s="1"/>
      <c r="B56" s="143"/>
      <c r="C56" s="143"/>
      <c r="D56" s="143"/>
      <c r="E56" s="142"/>
      <c r="F56" s="142"/>
    </row>
    <row r="57" spans="1:6">
      <c r="A57" s="1"/>
      <c r="B57" s="143"/>
      <c r="C57" s="143"/>
      <c r="D57" s="143"/>
      <c r="E57" s="142"/>
      <c r="F57" s="142"/>
    </row>
    <row r="58" spans="1:6">
      <c r="A58" s="1"/>
      <c r="B58" s="1"/>
      <c r="C58" s="1"/>
      <c r="D58" s="1"/>
      <c r="E58" s="1"/>
      <c r="F58" s="1"/>
    </row>
    <row r="59" spans="1:6">
      <c r="A59" s="1"/>
      <c r="B59" s="1"/>
      <c r="C59" s="1"/>
      <c r="D59" s="1"/>
      <c r="E59" s="1"/>
      <c r="F59" s="1"/>
    </row>
    <row r="60" spans="1:6">
      <c r="A60" s="1"/>
      <c r="B60" s="1"/>
      <c r="C60" s="1"/>
      <c r="D60" s="1"/>
      <c r="E60" s="1"/>
      <c r="F60" s="1"/>
    </row>
    <row r="61" spans="1:6">
      <c r="A61" s="1"/>
      <c r="B61" s="1"/>
      <c r="C61" s="1"/>
      <c r="D61" s="1"/>
      <c r="E61" s="1"/>
      <c r="F61" s="1"/>
    </row>
    <row r="62" spans="1:6">
      <c r="A62" s="1"/>
      <c r="B62" s="1"/>
      <c r="C62" s="1"/>
      <c r="D62" s="1"/>
      <c r="E62" s="1"/>
      <c r="F62" s="1"/>
    </row>
    <row r="63" spans="1:6">
      <c r="A63" s="1"/>
      <c r="B63" s="1"/>
      <c r="C63" s="1"/>
      <c r="D63" s="1"/>
      <c r="E63" s="1"/>
      <c r="F63" s="1"/>
    </row>
    <row r="64" spans="1:6">
      <c r="A64" s="1"/>
      <c r="B64" s="1"/>
      <c r="C64" s="1"/>
      <c r="D64" s="1"/>
      <c r="E64" s="1"/>
      <c r="F64" s="1"/>
    </row>
    <row r="65" spans="1:6">
      <c r="A65" s="1"/>
      <c r="B65" s="1"/>
      <c r="C65" s="1"/>
      <c r="D65" s="1"/>
      <c r="E65" s="1"/>
      <c r="F65" s="1"/>
    </row>
    <row r="66" spans="1:6">
      <c r="A66" s="1"/>
      <c r="B66" s="1"/>
      <c r="C66" s="1"/>
      <c r="D66" s="1"/>
      <c r="E66" s="1"/>
      <c r="F66" s="1"/>
    </row>
    <row r="67" spans="1:6">
      <c r="A67" s="1"/>
      <c r="B67" s="1"/>
      <c r="C67" s="1"/>
      <c r="D67" s="1"/>
      <c r="E67" s="1"/>
      <c r="F67" s="1"/>
    </row>
    <row r="68" spans="1:6">
      <c r="A68" s="1"/>
      <c r="B68" s="1"/>
      <c r="C68" s="1"/>
      <c r="D68" s="1"/>
      <c r="E68" s="1"/>
      <c r="F68" s="1"/>
    </row>
    <row r="69" spans="1:6">
      <c r="A69" s="1"/>
      <c r="B69" s="1"/>
      <c r="C69" s="1"/>
      <c r="D69" s="1"/>
      <c r="E69" s="1"/>
      <c r="F69" s="1"/>
    </row>
    <row r="70" spans="1:6">
      <c r="A70" s="1"/>
      <c r="B70" s="1"/>
      <c r="C70" s="1"/>
      <c r="D70" s="1"/>
      <c r="E70" s="1"/>
      <c r="F70" s="1"/>
    </row>
    <row r="71" spans="1:6">
      <c r="A71" s="1"/>
      <c r="B71" s="1"/>
      <c r="C71" s="1"/>
      <c r="D71" s="1"/>
      <c r="E71" s="1"/>
      <c r="F71" s="1"/>
    </row>
    <row r="72" spans="1:6">
      <c r="A72" s="1"/>
      <c r="B72" s="1"/>
      <c r="C72" s="1"/>
      <c r="D72" s="1"/>
      <c r="E72" s="1"/>
      <c r="F72" s="1"/>
    </row>
    <row r="73" spans="1:6">
      <c r="A73" s="1"/>
      <c r="B73" s="1"/>
      <c r="C73" s="1"/>
      <c r="D73" s="1"/>
      <c r="E73" s="1"/>
      <c r="F73" s="1"/>
    </row>
    <row r="74" spans="1:6">
      <c r="A74" s="1"/>
      <c r="B74" s="1"/>
      <c r="C74" s="1"/>
      <c r="D74" s="1"/>
      <c r="E74" s="1"/>
      <c r="F74" s="1"/>
    </row>
    <row r="75" spans="1:6">
      <c r="A75" s="1"/>
      <c r="B75" s="1"/>
      <c r="C75" s="1"/>
      <c r="D75" s="1"/>
      <c r="E75" s="1"/>
      <c r="F75" s="1"/>
    </row>
    <row r="76" spans="1:6">
      <c r="A76" s="1"/>
      <c r="B76" s="1"/>
      <c r="C76" s="1"/>
      <c r="D76" s="1"/>
      <c r="E76" s="1"/>
      <c r="F76" s="1"/>
    </row>
    <row r="77" spans="1:6">
      <c r="A77" s="1"/>
      <c r="B77" s="1"/>
      <c r="C77" s="1"/>
      <c r="D77" s="1"/>
      <c r="E77" s="1"/>
      <c r="F77" s="1"/>
    </row>
    <row r="78" spans="1:6">
      <c r="A78" s="1"/>
      <c r="B78" s="1"/>
      <c r="C78" s="1"/>
      <c r="D78" s="1"/>
      <c r="E78" s="1"/>
      <c r="F78" s="1"/>
    </row>
    <row r="79" spans="1:6">
      <c r="A79" s="1"/>
      <c r="B79" s="1"/>
      <c r="C79" s="1"/>
      <c r="D79" s="1"/>
      <c r="E79" s="1"/>
      <c r="F79" s="1"/>
    </row>
    <row r="80" spans="1:6">
      <c r="A80" s="1"/>
      <c r="B80" s="1"/>
      <c r="C80" s="1"/>
      <c r="D80" s="1"/>
      <c r="E80" s="1"/>
      <c r="F80" s="1"/>
    </row>
    <row r="81" spans="1:6">
      <c r="A81" s="1"/>
      <c r="B81" s="1"/>
      <c r="C81" s="1"/>
      <c r="D81" s="1"/>
      <c r="E81" s="1"/>
      <c r="F81" s="1"/>
    </row>
    <row r="82" spans="1:6">
      <c r="A82" s="1"/>
      <c r="B82" s="1"/>
      <c r="C82" s="1"/>
      <c r="D82" s="1"/>
      <c r="E82" s="1"/>
      <c r="F82" s="1"/>
    </row>
    <row r="83" spans="1:6">
      <c r="A83" s="1"/>
      <c r="B83" s="1"/>
      <c r="C83" s="1"/>
      <c r="D83" s="1"/>
      <c r="E83" s="1"/>
      <c r="F83" s="1"/>
    </row>
    <row r="84" spans="1:6">
      <c r="A84" s="1"/>
      <c r="B84" s="1"/>
      <c r="C84" s="1"/>
      <c r="D84" s="1"/>
      <c r="E84" s="1"/>
      <c r="F84" s="1"/>
    </row>
    <row r="85" spans="1:6">
      <c r="A85" s="1"/>
      <c r="B85" s="1"/>
      <c r="C85" s="1"/>
      <c r="D85" s="1"/>
      <c r="E85" s="1"/>
      <c r="F85" s="1"/>
    </row>
    <row r="86" spans="1:6">
      <c r="A86" s="1"/>
      <c r="B86" s="1"/>
      <c r="C86" s="1"/>
      <c r="D86" s="1"/>
      <c r="E86" s="1"/>
      <c r="F86" s="1"/>
    </row>
    <row r="87" spans="1:6">
      <c r="A87" s="1"/>
      <c r="B87" s="1"/>
      <c r="C87" s="1"/>
      <c r="D87" s="1"/>
      <c r="E87" s="1"/>
      <c r="F87" s="1"/>
    </row>
    <row r="88" spans="1:6">
      <c r="A88" s="1"/>
      <c r="B88" s="1"/>
      <c r="C88" s="1"/>
      <c r="D88" s="1"/>
      <c r="E88" s="1"/>
      <c r="F88" s="1"/>
    </row>
    <row r="89" spans="1:6">
      <c r="A89" s="1"/>
      <c r="B89" s="1"/>
      <c r="C89" s="1"/>
      <c r="D89" s="1"/>
      <c r="E89" s="1"/>
      <c r="F89" s="1"/>
    </row>
    <row r="90" spans="1:6">
      <c r="A90" s="1"/>
      <c r="B90" s="1"/>
      <c r="C90" s="1"/>
      <c r="D90" s="1"/>
      <c r="E90" s="1"/>
      <c r="F90" s="1"/>
    </row>
    <row r="91" spans="1:6">
      <c r="A91" s="1"/>
      <c r="B91" s="1"/>
      <c r="C91" s="1"/>
      <c r="D91" s="1"/>
      <c r="E91" s="1"/>
      <c r="F91" s="1"/>
    </row>
    <row r="92" spans="1:6">
      <c r="A92" s="1"/>
      <c r="B92" s="1"/>
      <c r="C92" s="1"/>
      <c r="D92" s="1"/>
      <c r="E92" s="1"/>
      <c r="F92" s="1"/>
    </row>
    <row r="93" spans="1:6">
      <c r="A93" s="1"/>
      <c r="B93" s="1"/>
      <c r="C93" s="1"/>
      <c r="D93" s="1"/>
      <c r="E93" s="1"/>
      <c r="F93" s="1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A124"/>
  <sheetViews>
    <sheetView workbookViewId="0">
      <pane ySplit="8" topLeftCell="A9" activePane="bottomLeft" state="frozen"/>
      <selection pane="bottomLeft" activeCell="G120" sqref="G11:G120"/>
    </sheetView>
  </sheetViews>
  <sheetFormatPr defaultColWidth="0" defaultRowHeight="15"/>
  <cols>
    <col min="1" max="1" width="4.7109375" hidden="1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7" width="9.7109375" customWidth="1"/>
    <col min="8" max="8" width="9.7109375" hidden="1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20.100000000000001" customHeight="1">
      <c r="A1" s="159"/>
      <c r="B1" s="213" t="s">
        <v>22</v>
      </c>
      <c r="C1" s="214"/>
      <c r="D1" s="214"/>
      <c r="E1" s="214"/>
      <c r="F1" s="214"/>
      <c r="G1" s="214"/>
      <c r="H1" s="215"/>
      <c r="I1" s="160" t="s">
        <v>19</v>
      </c>
      <c r="J1" s="159"/>
      <c r="K1" s="3"/>
      <c r="L1" s="3"/>
      <c r="M1" s="3"/>
      <c r="N1" s="3"/>
      <c r="O1" s="3"/>
      <c r="P1" s="3"/>
      <c r="S1" s="3"/>
      <c r="V1" s="155"/>
      <c r="W1">
        <v>30.126000000000001</v>
      </c>
    </row>
    <row r="2" spans="1:26" ht="20.100000000000001" customHeight="1">
      <c r="A2" s="159"/>
      <c r="B2" s="213" t="s">
        <v>23</v>
      </c>
      <c r="C2" s="214"/>
      <c r="D2" s="214"/>
      <c r="E2" s="214"/>
      <c r="F2" s="214"/>
      <c r="G2" s="214"/>
      <c r="H2" s="215"/>
      <c r="I2" s="160" t="s">
        <v>17</v>
      </c>
      <c r="J2" s="159"/>
      <c r="K2" s="3"/>
      <c r="L2" s="3"/>
      <c r="M2" s="3"/>
      <c r="N2" s="3"/>
      <c r="O2" s="3"/>
      <c r="P2" s="3"/>
      <c r="S2" s="3"/>
      <c r="V2" s="155"/>
    </row>
    <row r="3" spans="1:26" ht="20.100000000000001" customHeight="1">
      <c r="A3" s="159"/>
      <c r="B3" s="213" t="s">
        <v>24</v>
      </c>
      <c r="C3" s="214"/>
      <c r="D3" s="214"/>
      <c r="E3" s="214"/>
      <c r="F3" s="214"/>
      <c r="G3" s="214"/>
      <c r="H3" s="215"/>
      <c r="I3" s="160" t="s">
        <v>63</v>
      </c>
      <c r="J3" s="159"/>
      <c r="K3" s="3"/>
      <c r="L3" s="3"/>
      <c r="M3" s="3"/>
      <c r="N3" s="3"/>
      <c r="O3" s="3"/>
      <c r="P3" s="3"/>
      <c r="S3" s="3"/>
      <c r="V3" s="155"/>
    </row>
    <row r="4" spans="1:26">
      <c r="A4" s="3"/>
      <c r="B4" s="5" t="s">
        <v>94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  <c r="V4" s="155"/>
    </row>
    <row r="5" spans="1:26">
      <c r="A5" s="3"/>
      <c r="B5" s="5" t="s">
        <v>16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  <c r="V5" s="155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  <c r="V6" s="155"/>
    </row>
    <row r="7" spans="1:26">
      <c r="A7" s="12"/>
      <c r="B7" s="13" t="s">
        <v>64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  <c r="V7" s="163"/>
    </row>
    <row r="8" spans="1:26" ht="15.75">
      <c r="A8" s="162" t="s">
        <v>83</v>
      </c>
      <c r="B8" s="162" t="s">
        <v>84</v>
      </c>
      <c r="C8" s="162" t="s">
        <v>85</v>
      </c>
      <c r="D8" s="162" t="s">
        <v>86</v>
      </c>
      <c r="E8" s="162" t="s">
        <v>87</v>
      </c>
      <c r="F8" s="162" t="s">
        <v>88</v>
      </c>
      <c r="G8" s="162" t="s">
        <v>89</v>
      </c>
      <c r="H8" s="162" t="s">
        <v>55</v>
      </c>
      <c r="I8" s="162" t="s">
        <v>90</v>
      </c>
      <c r="J8" s="162"/>
      <c r="K8" s="162"/>
      <c r="L8" s="162"/>
      <c r="M8" s="162"/>
      <c r="N8" s="162"/>
      <c r="O8" s="162"/>
      <c r="P8" s="162" t="s">
        <v>91</v>
      </c>
      <c r="Q8" s="156"/>
      <c r="R8" s="156"/>
      <c r="S8" s="162" t="s">
        <v>92</v>
      </c>
      <c r="T8" s="158"/>
      <c r="U8" s="158"/>
      <c r="V8" s="164" t="s">
        <v>93</v>
      </c>
      <c r="W8" s="157"/>
      <c r="X8" s="157"/>
      <c r="Y8" s="157"/>
      <c r="Z8" s="157"/>
    </row>
    <row r="9" spans="1:26">
      <c r="A9" s="144"/>
      <c r="B9" s="144"/>
      <c r="C9" s="165"/>
      <c r="D9" s="148" t="s">
        <v>65</v>
      </c>
      <c r="E9" s="144"/>
      <c r="F9" s="166"/>
      <c r="G9" s="145"/>
      <c r="H9" s="145"/>
      <c r="I9" s="145"/>
      <c r="J9" s="144"/>
      <c r="K9" s="144"/>
      <c r="L9" s="144"/>
      <c r="M9" s="144"/>
      <c r="N9" s="144"/>
      <c r="O9" s="144"/>
      <c r="P9" s="144"/>
      <c r="Q9" s="147"/>
      <c r="R9" s="147"/>
      <c r="S9" s="144"/>
      <c r="T9" s="147"/>
      <c r="U9" s="147"/>
      <c r="V9" s="167"/>
      <c r="W9" s="147"/>
      <c r="X9" s="147"/>
      <c r="Y9" s="147"/>
      <c r="Z9" s="147"/>
    </row>
    <row r="10" spans="1:26">
      <c r="A10" s="150"/>
      <c r="B10" s="150"/>
      <c r="C10" s="150"/>
      <c r="D10" s="150" t="s">
        <v>66</v>
      </c>
      <c r="E10" s="150"/>
      <c r="F10" s="168"/>
      <c r="G10" s="151"/>
      <c r="H10" s="151"/>
      <c r="I10" s="151"/>
      <c r="J10" s="150"/>
      <c r="K10" s="150"/>
      <c r="L10" s="150"/>
      <c r="M10" s="150"/>
      <c r="N10" s="150"/>
      <c r="O10" s="150"/>
      <c r="P10" s="150"/>
      <c r="Q10" s="147"/>
      <c r="R10" s="147"/>
      <c r="S10" s="150"/>
      <c r="T10" s="147"/>
      <c r="U10" s="147"/>
      <c r="V10" s="147"/>
      <c r="W10" s="147"/>
      <c r="X10" s="147"/>
      <c r="Y10" s="147"/>
      <c r="Z10" s="147"/>
    </row>
    <row r="11" spans="1:26" ht="24.95" customHeight="1">
      <c r="A11" s="172"/>
      <c r="B11" s="169" t="s">
        <v>95</v>
      </c>
      <c r="C11" s="173" t="s">
        <v>96</v>
      </c>
      <c r="D11" s="169" t="s">
        <v>97</v>
      </c>
      <c r="E11" s="169" t="s">
        <v>98</v>
      </c>
      <c r="F11" s="170">
        <v>0.60799999999999998</v>
      </c>
      <c r="G11" s="171"/>
      <c r="H11" s="171"/>
      <c r="I11" s="171">
        <f t="shared" ref="I11:I19" si="0">ROUND(F11*(G11+H11),2)</f>
        <v>0</v>
      </c>
      <c r="J11" s="169">
        <f t="shared" ref="J11:J19" si="1">ROUND(F11*(N11),2)</f>
        <v>28.54</v>
      </c>
      <c r="K11" s="1">
        <f t="shared" ref="K11:K19" si="2">ROUND(F11*(O11),2)</f>
        <v>0</v>
      </c>
      <c r="L11" s="1">
        <f t="shared" ref="L11:L19" si="3">ROUND(F11*(G11),2)</f>
        <v>0</v>
      </c>
      <c r="M11" s="1"/>
      <c r="N11" s="1">
        <v>46.94</v>
      </c>
      <c r="O11" s="1"/>
      <c r="P11" s="161"/>
      <c r="Q11" s="174"/>
      <c r="R11" s="174"/>
      <c r="S11" s="150"/>
      <c r="V11" s="175"/>
      <c r="Z11">
        <v>0</v>
      </c>
    </row>
    <row r="12" spans="1:26" ht="24.95" customHeight="1">
      <c r="A12" s="172"/>
      <c r="B12" s="169" t="s">
        <v>95</v>
      </c>
      <c r="C12" s="173" t="s">
        <v>99</v>
      </c>
      <c r="D12" s="169" t="s">
        <v>100</v>
      </c>
      <c r="E12" s="169" t="s">
        <v>98</v>
      </c>
      <c r="F12" s="170">
        <v>0.60799999999999998</v>
      </c>
      <c r="G12" s="171"/>
      <c r="H12" s="171"/>
      <c r="I12" s="171">
        <f t="shared" si="0"/>
        <v>0</v>
      </c>
      <c r="J12" s="169">
        <f t="shared" si="1"/>
        <v>5.72</v>
      </c>
      <c r="K12" s="1">
        <f t="shared" si="2"/>
        <v>0</v>
      </c>
      <c r="L12" s="1">
        <f t="shared" si="3"/>
        <v>0</v>
      </c>
      <c r="M12" s="1"/>
      <c r="N12" s="1">
        <v>9.4</v>
      </c>
      <c r="O12" s="1"/>
      <c r="P12" s="161"/>
      <c r="Q12" s="174"/>
      <c r="R12" s="174"/>
      <c r="S12" s="150"/>
      <c r="V12" s="175"/>
      <c r="Z12">
        <v>0</v>
      </c>
    </row>
    <row r="13" spans="1:26" ht="24.95" customHeight="1">
      <c r="A13" s="172"/>
      <c r="B13" s="169" t="s">
        <v>95</v>
      </c>
      <c r="C13" s="173" t="s">
        <v>101</v>
      </c>
      <c r="D13" s="169" t="s">
        <v>102</v>
      </c>
      <c r="E13" s="169" t="s">
        <v>98</v>
      </c>
      <c r="F13" s="170">
        <v>10.581</v>
      </c>
      <c r="G13" s="171"/>
      <c r="H13" s="171"/>
      <c r="I13" s="171">
        <f t="shared" si="0"/>
        <v>0</v>
      </c>
      <c r="J13" s="169">
        <f t="shared" si="1"/>
        <v>280.08</v>
      </c>
      <c r="K13" s="1">
        <f t="shared" si="2"/>
        <v>0</v>
      </c>
      <c r="L13" s="1">
        <f t="shared" si="3"/>
        <v>0</v>
      </c>
      <c r="M13" s="1"/>
      <c r="N13" s="1">
        <v>26.47</v>
      </c>
      <c r="O13" s="1"/>
      <c r="P13" s="161"/>
      <c r="Q13" s="174"/>
      <c r="R13" s="174"/>
      <c r="S13" s="150"/>
      <c r="V13" s="175"/>
      <c r="Z13">
        <v>0</v>
      </c>
    </row>
    <row r="14" spans="1:26" ht="35.1" customHeight="1">
      <c r="A14" s="172"/>
      <c r="B14" s="169" t="s">
        <v>95</v>
      </c>
      <c r="C14" s="173" t="s">
        <v>103</v>
      </c>
      <c r="D14" s="169" t="s">
        <v>104</v>
      </c>
      <c r="E14" s="169" t="s">
        <v>98</v>
      </c>
      <c r="F14" s="170">
        <v>5.2910000000000004</v>
      </c>
      <c r="G14" s="171"/>
      <c r="H14" s="171"/>
      <c r="I14" s="171">
        <f t="shared" si="0"/>
        <v>0</v>
      </c>
      <c r="J14" s="169">
        <f t="shared" si="1"/>
        <v>39.68</v>
      </c>
      <c r="K14" s="1">
        <f t="shared" si="2"/>
        <v>0</v>
      </c>
      <c r="L14" s="1">
        <f t="shared" si="3"/>
        <v>0</v>
      </c>
      <c r="M14" s="1"/>
      <c r="N14" s="1">
        <v>7.5</v>
      </c>
      <c r="O14" s="1"/>
      <c r="P14" s="161"/>
      <c r="Q14" s="174"/>
      <c r="R14" s="174"/>
      <c r="S14" s="150"/>
      <c r="V14" s="175"/>
      <c r="Z14">
        <v>0</v>
      </c>
    </row>
    <row r="15" spans="1:26" ht="24.95" customHeight="1">
      <c r="A15" s="172"/>
      <c r="B15" s="169" t="s">
        <v>95</v>
      </c>
      <c r="C15" s="173" t="s">
        <v>105</v>
      </c>
      <c r="D15" s="169" t="s">
        <v>106</v>
      </c>
      <c r="E15" s="169" t="s">
        <v>98</v>
      </c>
      <c r="F15" s="170">
        <v>11.189</v>
      </c>
      <c r="G15" s="171"/>
      <c r="H15" s="171"/>
      <c r="I15" s="171">
        <f t="shared" si="0"/>
        <v>0</v>
      </c>
      <c r="J15" s="169">
        <f t="shared" si="1"/>
        <v>13.2</v>
      </c>
      <c r="K15" s="1">
        <f t="shared" si="2"/>
        <v>0</v>
      </c>
      <c r="L15" s="1">
        <f t="shared" si="3"/>
        <v>0</v>
      </c>
      <c r="M15" s="1"/>
      <c r="N15" s="1">
        <v>1.18</v>
      </c>
      <c r="O15" s="1"/>
      <c r="P15" s="161"/>
      <c r="Q15" s="174"/>
      <c r="R15" s="174"/>
      <c r="S15" s="150"/>
      <c r="V15" s="175"/>
      <c r="Z15">
        <v>0</v>
      </c>
    </row>
    <row r="16" spans="1:26" ht="24.95" customHeight="1">
      <c r="A16" s="172"/>
      <c r="B16" s="169" t="s">
        <v>95</v>
      </c>
      <c r="C16" s="173" t="s">
        <v>107</v>
      </c>
      <c r="D16" s="169" t="s">
        <v>108</v>
      </c>
      <c r="E16" s="169" t="s">
        <v>98</v>
      </c>
      <c r="F16" s="170">
        <v>11.189</v>
      </c>
      <c r="G16" s="171"/>
      <c r="H16" s="171"/>
      <c r="I16" s="171">
        <f t="shared" si="0"/>
        <v>0</v>
      </c>
      <c r="J16" s="169">
        <f t="shared" si="1"/>
        <v>15.78</v>
      </c>
      <c r="K16" s="1">
        <f t="shared" si="2"/>
        <v>0</v>
      </c>
      <c r="L16" s="1">
        <f t="shared" si="3"/>
        <v>0</v>
      </c>
      <c r="M16" s="1"/>
      <c r="N16" s="1">
        <v>1.41</v>
      </c>
      <c r="O16" s="1"/>
      <c r="P16" s="161"/>
      <c r="Q16" s="174"/>
      <c r="R16" s="174"/>
      <c r="S16" s="150"/>
      <c r="V16" s="175"/>
      <c r="Z16">
        <v>0</v>
      </c>
    </row>
    <row r="17" spans="1:26" ht="24.95" customHeight="1">
      <c r="A17" s="172"/>
      <c r="B17" s="169" t="s">
        <v>95</v>
      </c>
      <c r="C17" s="173" t="s">
        <v>109</v>
      </c>
      <c r="D17" s="169" t="s">
        <v>110</v>
      </c>
      <c r="E17" s="169" t="s">
        <v>98</v>
      </c>
      <c r="F17" s="170">
        <v>11.189</v>
      </c>
      <c r="G17" s="171"/>
      <c r="H17" s="171"/>
      <c r="I17" s="171">
        <f t="shared" si="0"/>
        <v>0</v>
      </c>
      <c r="J17" s="169">
        <f t="shared" si="1"/>
        <v>40.28</v>
      </c>
      <c r="K17" s="1">
        <f t="shared" si="2"/>
        <v>0</v>
      </c>
      <c r="L17" s="1">
        <f t="shared" si="3"/>
        <v>0</v>
      </c>
      <c r="M17" s="1"/>
      <c r="N17" s="1">
        <v>3.6</v>
      </c>
      <c r="O17" s="1"/>
      <c r="P17" s="161"/>
      <c r="Q17" s="174"/>
      <c r="R17" s="174"/>
      <c r="S17" s="150"/>
      <c r="V17" s="175"/>
      <c r="Z17">
        <v>0</v>
      </c>
    </row>
    <row r="18" spans="1:26" ht="24.95" customHeight="1">
      <c r="A18" s="172"/>
      <c r="B18" s="169" t="s">
        <v>95</v>
      </c>
      <c r="C18" s="173" t="s">
        <v>111</v>
      </c>
      <c r="D18" s="169" t="s">
        <v>112</v>
      </c>
      <c r="E18" s="169" t="s">
        <v>98</v>
      </c>
      <c r="F18" s="170">
        <v>11.189</v>
      </c>
      <c r="G18" s="171"/>
      <c r="H18" s="171"/>
      <c r="I18" s="171">
        <f t="shared" si="0"/>
        <v>0</v>
      </c>
      <c r="J18" s="169">
        <f t="shared" si="1"/>
        <v>7.38</v>
      </c>
      <c r="K18" s="1">
        <f t="shared" si="2"/>
        <v>0</v>
      </c>
      <c r="L18" s="1">
        <f t="shared" si="3"/>
        <v>0</v>
      </c>
      <c r="M18" s="1"/>
      <c r="N18" s="1">
        <v>0.66</v>
      </c>
      <c r="O18" s="1"/>
      <c r="P18" s="161"/>
      <c r="Q18" s="174"/>
      <c r="R18" s="174"/>
      <c r="S18" s="150"/>
      <c r="V18" s="175"/>
      <c r="Z18">
        <v>0</v>
      </c>
    </row>
    <row r="19" spans="1:26" ht="24.95" customHeight="1">
      <c r="A19" s="172"/>
      <c r="B19" s="169" t="s">
        <v>95</v>
      </c>
      <c r="C19" s="173" t="s">
        <v>113</v>
      </c>
      <c r="D19" s="169" t="s">
        <v>114</v>
      </c>
      <c r="E19" s="169" t="s">
        <v>98</v>
      </c>
      <c r="F19" s="170">
        <v>1.32</v>
      </c>
      <c r="G19" s="171"/>
      <c r="H19" s="171"/>
      <c r="I19" s="171">
        <f t="shared" si="0"/>
        <v>0</v>
      </c>
      <c r="J19" s="169">
        <f t="shared" si="1"/>
        <v>29.29</v>
      </c>
      <c r="K19" s="1">
        <f t="shared" si="2"/>
        <v>0</v>
      </c>
      <c r="L19" s="1">
        <f t="shared" si="3"/>
        <v>0</v>
      </c>
      <c r="M19" s="1"/>
      <c r="N19" s="1">
        <v>22.19</v>
      </c>
      <c r="O19" s="1"/>
      <c r="P19" s="161"/>
      <c r="Q19" s="174"/>
      <c r="R19" s="174"/>
      <c r="S19" s="150"/>
      <c r="V19" s="175"/>
      <c r="Z19">
        <v>0</v>
      </c>
    </row>
    <row r="20" spans="1:26">
      <c r="A20" s="150"/>
      <c r="B20" s="150"/>
      <c r="C20" s="150"/>
      <c r="D20" s="150" t="s">
        <v>66</v>
      </c>
      <c r="E20" s="150"/>
      <c r="F20" s="168"/>
      <c r="G20" s="153"/>
      <c r="H20" s="153">
        <f>ROUND((SUM(M10:M19))/1,2)</f>
        <v>0</v>
      </c>
      <c r="I20" s="153">
        <f>ROUND((SUM(I10:I19))/1,2)</f>
        <v>0</v>
      </c>
      <c r="J20" s="150"/>
      <c r="K20" s="150"/>
      <c r="L20" s="150">
        <f>ROUND((SUM(L10:L19))/1,2)</f>
        <v>0</v>
      </c>
      <c r="M20" s="150">
        <f>ROUND((SUM(M10:M19))/1,2)</f>
        <v>0</v>
      </c>
      <c r="N20" s="150"/>
      <c r="O20" s="150"/>
      <c r="P20" s="176">
        <f>ROUND((SUM(P10:P19))/1,2)</f>
        <v>0</v>
      </c>
      <c r="Q20" s="147"/>
      <c r="R20" s="147"/>
      <c r="S20" s="176">
        <f>ROUND((SUM(S10:S19))/1,2)</f>
        <v>0</v>
      </c>
      <c r="T20" s="147"/>
      <c r="U20" s="147"/>
      <c r="V20" s="147"/>
      <c r="W20" s="147"/>
      <c r="X20" s="147"/>
      <c r="Y20" s="147"/>
      <c r="Z20" s="147"/>
    </row>
    <row r="21" spans="1:26">
      <c r="A21" s="1"/>
      <c r="B21" s="1"/>
      <c r="C21" s="1"/>
      <c r="D21" s="1"/>
      <c r="E21" s="1"/>
      <c r="F21" s="161"/>
      <c r="G21" s="143"/>
      <c r="H21" s="143"/>
      <c r="I21" s="143"/>
      <c r="J21" s="1"/>
      <c r="K21" s="1"/>
      <c r="L21" s="1"/>
      <c r="M21" s="1"/>
      <c r="N21" s="1"/>
      <c r="O21" s="1"/>
      <c r="P21" s="1"/>
      <c r="S21" s="1"/>
    </row>
    <row r="22" spans="1:26">
      <c r="A22" s="150"/>
      <c r="B22" s="150"/>
      <c r="C22" s="150"/>
      <c r="D22" s="150" t="s">
        <v>67</v>
      </c>
      <c r="E22" s="150"/>
      <c r="F22" s="168"/>
      <c r="G22" s="151"/>
      <c r="H22" s="151"/>
      <c r="I22" s="151"/>
      <c r="J22" s="150"/>
      <c r="K22" s="150"/>
      <c r="L22" s="150"/>
      <c r="M22" s="150"/>
      <c r="N22" s="150"/>
      <c r="O22" s="150"/>
      <c r="P22" s="150"/>
      <c r="Q22" s="147"/>
      <c r="R22" s="147"/>
      <c r="S22" s="150"/>
      <c r="T22" s="147"/>
      <c r="U22" s="147"/>
      <c r="V22" s="147"/>
      <c r="W22" s="147"/>
      <c r="X22" s="147"/>
      <c r="Y22" s="147"/>
      <c r="Z22" s="147"/>
    </row>
    <row r="23" spans="1:26" ht="24.95" customHeight="1">
      <c r="A23" s="172"/>
      <c r="B23" s="169" t="s">
        <v>115</v>
      </c>
      <c r="C23" s="173" t="s">
        <v>116</v>
      </c>
      <c r="D23" s="169" t="s">
        <v>117</v>
      </c>
      <c r="E23" s="169" t="s">
        <v>98</v>
      </c>
      <c r="F23" s="170">
        <v>1.764</v>
      </c>
      <c r="G23" s="171"/>
      <c r="H23" s="171"/>
      <c r="I23" s="171">
        <f>ROUND(F23*(G23+H23),2)</f>
        <v>0</v>
      </c>
      <c r="J23" s="169">
        <f>ROUND(F23*(N23),2)</f>
        <v>58.26</v>
      </c>
      <c r="K23" s="1">
        <f>ROUND(F23*(O23),2)</f>
        <v>0</v>
      </c>
      <c r="L23" s="1">
        <f>ROUND(F23*(G23),2)</f>
        <v>0</v>
      </c>
      <c r="M23" s="1"/>
      <c r="N23" s="1">
        <v>33.03</v>
      </c>
      <c r="O23" s="1"/>
      <c r="P23" s="168">
        <v>2.0663999999999998</v>
      </c>
      <c r="Q23" s="174"/>
      <c r="R23" s="174">
        <v>2.0663999999999998</v>
      </c>
      <c r="S23" s="150">
        <f>ROUND(F23*(R23),3)</f>
        <v>3.645</v>
      </c>
      <c r="V23" s="175"/>
      <c r="Z23">
        <v>0</v>
      </c>
    </row>
    <row r="24" spans="1:26" ht="24.95" customHeight="1">
      <c r="A24" s="172"/>
      <c r="B24" s="169" t="s">
        <v>118</v>
      </c>
      <c r="C24" s="173" t="s">
        <v>119</v>
      </c>
      <c r="D24" s="169" t="s">
        <v>120</v>
      </c>
      <c r="E24" s="169" t="s">
        <v>98</v>
      </c>
      <c r="F24" s="170">
        <v>7.4969999999999999</v>
      </c>
      <c r="G24" s="171"/>
      <c r="H24" s="171"/>
      <c r="I24" s="171">
        <f>ROUND(F24*(G24+H24),2)</f>
        <v>0</v>
      </c>
      <c r="J24" s="169">
        <f>ROUND(F24*(N24),2)</f>
        <v>741.83</v>
      </c>
      <c r="K24" s="1">
        <f>ROUND(F24*(O24),2)</f>
        <v>0</v>
      </c>
      <c r="L24" s="1">
        <f>ROUND(F24*(G24),2)</f>
        <v>0</v>
      </c>
      <c r="M24" s="1"/>
      <c r="N24" s="1">
        <v>98.95</v>
      </c>
      <c r="O24" s="1"/>
      <c r="P24" s="168">
        <v>2.3618800000000002</v>
      </c>
      <c r="Q24" s="174"/>
      <c r="R24" s="174">
        <v>2.3618800000000002</v>
      </c>
      <c r="S24" s="150">
        <f>ROUND(F24*(R24),3)</f>
        <v>17.707000000000001</v>
      </c>
      <c r="V24" s="175"/>
      <c r="Z24">
        <v>0</v>
      </c>
    </row>
    <row r="25" spans="1:26" ht="24.95" customHeight="1">
      <c r="A25" s="172"/>
      <c r="B25" s="169" t="s">
        <v>121</v>
      </c>
      <c r="C25" s="173" t="s">
        <v>122</v>
      </c>
      <c r="D25" s="169" t="s">
        <v>123</v>
      </c>
      <c r="E25" s="169" t="s">
        <v>98</v>
      </c>
      <c r="F25" s="170">
        <v>0.55200000000000005</v>
      </c>
      <c r="G25" s="171"/>
      <c r="H25" s="171"/>
      <c r="I25" s="171">
        <f>ROUND(F25*(G25+H25),2)</f>
        <v>0</v>
      </c>
      <c r="J25" s="169">
        <f>ROUND(F25*(N25),2)</f>
        <v>54.62</v>
      </c>
      <c r="K25" s="1">
        <f>ROUND(F25*(O25),2)</f>
        <v>0</v>
      </c>
      <c r="L25" s="1">
        <f>ROUND(F25*(G25),2)</f>
        <v>0</v>
      </c>
      <c r="M25" s="1"/>
      <c r="N25" s="1">
        <v>98.95</v>
      </c>
      <c r="O25" s="1"/>
      <c r="P25" s="161"/>
      <c r="Q25" s="174"/>
      <c r="R25" s="174"/>
      <c r="S25" s="150"/>
      <c r="V25" s="175"/>
      <c r="Z25">
        <v>0</v>
      </c>
    </row>
    <row r="26" spans="1:26" ht="24.95" customHeight="1">
      <c r="A26" s="172"/>
      <c r="B26" s="169" t="s">
        <v>115</v>
      </c>
      <c r="C26" s="173" t="s">
        <v>124</v>
      </c>
      <c r="D26" s="169" t="s">
        <v>125</v>
      </c>
      <c r="E26" s="169" t="s">
        <v>126</v>
      </c>
      <c r="F26" s="170">
        <v>21.22</v>
      </c>
      <c r="G26" s="171"/>
      <c r="H26" s="171"/>
      <c r="I26" s="171">
        <f>ROUND(F26*(G26+H26),2)</f>
        <v>0</v>
      </c>
      <c r="J26" s="169">
        <f>ROUND(F26*(N26),2)</f>
        <v>9.1199999999999992</v>
      </c>
      <c r="K26" s="1">
        <f>ROUND(F26*(O26),2)</f>
        <v>0</v>
      </c>
      <c r="L26" s="1">
        <f>ROUND(F26*(G26),2)</f>
        <v>0</v>
      </c>
      <c r="M26" s="1"/>
      <c r="N26" s="1">
        <v>0.43</v>
      </c>
      <c r="O26" s="1"/>
      <c r="P26" s="168">
        <v>3.0000000000000001E-5</v>
      </c>
      <c r="Q26" s="174"/>
      <c r="R26" s="174">
        <v>3.0000000000000001E-5</v>
      </c>
      <c r="S26" s="150">
        <f>ROUND(F26*(R26),3)</f>
        <v>1E-3</v>
      </c>
      <c r="V26" s="175"/>
      <c r="Z26">
        <v>0</v>
      </c>
    </row>
    <row r="27" spans="1:26" ht="24.95" customHeight="1">
      <c r="A27" s="172"/>
      <c r="B27" s="169" t="s">
        <v>127</v>
      </c>
      <c r="C27" s="173" t="s">
        <v>128</v>
      </c>
      <c r="D27" s="169" t="s">
        <v>129</v>
      </c>
      <c r="E27" s="169" t="s">
        <v>126</v>
      </c>
      <c r="F27" s="170">
        <v>21.643999999999998</v>
      </c>
      <c r="G27" s="171"/>
      <c r="H27" s="171"/>
      <c r="I27" s="171">
        <f>ROUND(F27*(G27+H27),2)</f>
        <v>0</v>
      </c>
      <c r="J27" s="169">
        <f>ROUND(F27*(N27),2)</f>
        <v>19.91</v>
      </c>
      <c r="K27" s="1">
        <f>ROUND(F27*(O27),2)</f>
        <v>0</v>
      </c>
      <c r="L27" s="1">
        <f>ROUND(F27*(G27),2)</f>
        <v>0</v>
      </c>
      <c r="M27" s="1"/>
      <c r="N27" s="1">
        <v>0.92</v>
      </c>
      <c r="O27" s="1"/>
      <c r="P27" s="161"/>
      <c r="Q27" s="174"/>
      <c r="R27" s="174"/>
      <c r="S27" s="150"/>
      <c r="V27" s="175"/>
      <c r="Z27">
        <v>0</v>
      </c>
    </row>
    <row r="28" spans="1:26">
      <c r="A28" s="150"/>
      <c r="B28" s="150"/>
      <c r="C28" s="150"/>
      <c r="D28" s="150" t="s">
        <v>67</v>
      </c>
      <c r="E28" s="150"/>
      <c r="F28" s="168"/>
      <c r="G28" s="153"/>
      <c r="H28" s="153">
        <f>ROUND((SUM(M22:M27))/1,2)</f>
        <v>0</v>
      </c>
      <c r="I28" s="153">
        <f>ROUND((SUM(I22:I27))/1,2)</f>
        <v>0</v>
      </c>
      <c r="J28" s="150"/>
      <c r="K28" s="150"/>
      <c r="L28" s="150">
        <f>ROUND((SUM(L22:L27))/1,2)</f>
        <v>0</v>
      </c>
      <c r="M28" s="150">
        <f>ROUND((SUM(M22:M27))/1,2)</f>
        <v>0</v>
      </c>
      <c r="N28" s="150"/>
      <c r="O28" s="150"/>
      <c r="P28" s="176">
        <f>ROUND((SUM(P22:P27))/1,2)</f>
        <v>4.43</v>
      </c>
      <c r="Q28" s="147"/>
      <c r="R28" s="147"/>
      <c r="S28" s="176">
        <f>ROUND((SUM(S22:S27))/1,2)</f>
        <v>21.35</v>
      </c>
      <c r="T28" s="147"/>
      <c r="U28" s="147"/>
      <c r="V28" s="147"/>
      <c r="W28" s="147"/>
      <c r="X28" s="147"/>
      <c r="Y28" s="147"/>
      <c r="Z28" s="147"/>
    </row>
    <row r="29" spans="1:26">
      <c r="A29" s="1"/>
      <c r="B29" s="1"/>
      <c r="C29" s="1"/>
      <c r="D29" s="1"/>
      <c r="E29" s="1"/>
      <c r="F29" s="161"/>
      <c r="G29" s="143"/>
      <c r="H29" s="143"/>
      <c r="I29" s="143"/>
      <c r="J29" s="1"/>
      <c r="K29" s="1"/>
      <c r="L29" s="1"/>
      <c r="M29" s="1"/>
      <c r="N29" s="1"/>
      <c r="O29" s="1"/>
      <c r="P29" s="1"/>
      <c r="S29" s="1"/>
    </row>
    <row r="30" spans="1:26">
      <c r="A30" s="150"/>
      <c r="B30" s="150"/>
      <c r="C30" s="150"/>
      <c r="D30" s="150" t="s">
        <v>68</v>
      </c>
      <c r="E30" s="150"/>
      <c r="F30" s="168"/>
      <c r="G30" s="151"/>
      <c r="H30" s="151"/>
      <c r="I30" s="151"/>
      <c r="J30" s="150"/>
      <c r="K30" s="150"/>
      <c r="L30" s="150"/>
      <c r="M30" s="150"/>
      <c r="N30" s="150"/>
      <c r="O30" s="150"/>
      <c r="P30" s="150"/>
      <c r="Q30" s="147"/>
      <c r="R30" s="147"/>
      <c r="S30" s="150"/>
      <c r="T30" s="147"/>
      <c r="U30" s="147"/>
      <c r="V30" s="147"/>
      <c r="W30" s="147"/>
      <c r="X30" s="147"/>
      <c r="Y30" s="147"/>
      <c r="Z30" s="147"/>
    </row>
    <row r="31" spans="1:26" ht="24.95" customHeight="1">
      <c r="A31" s="172"/>
      <c r="B31" s="169" t="s">
        <v>121</v>
      </c>
      <c r="C31" s="173" t="s">
        <v>130</v>
      </c>
      <c r="D31" s="169" t="s">
        <v>131</v>
      </c>
      <c r="E31" s="169" t="s">
        <v>98</v>
      </c>
      <c r="F31" s="170">
        <v>2.3519999999999999</v>
      </c>
      <c r="G31" s="171"/>
      <c r="H31" s="171"/>
      <c r="I31" s="171">
        <f>ROUND(F31*(G31+H31),2)</f>
        <v>0</v>
      </c>
      <c r="J31" s="169">
        <f>ROUND(F31*(N31),2)</f>
        <v>263.17</v>
      </c>
      <c r="K31" s="1">
        <f>ROUND(F31*(O31),2)</f>
        <v>0</v>
      </c>
      <c r="L31" s="1">
        <f>ROUND(F31*(G31),2)</f>
        <v>0</v>
      </c>
      <c r="M31" s="1"/>
      <c r="N31" s="1">
        <v>111.89</v>
      </c>
      <c r="O31" s="1"/>
      <c r="P31" s="161"/>
      <c r="Q31" s="174"/>
      <c r="R31" s="174"/>
      <c r="S31" s="150"/>
      <c r="V31" s="175"/>
      <c r="Z31">
        <v>0</v>
      </c>
    </row>
    <row r="32" spans="1:26" ht="24.95" customHeight="1">
      <c r="A32" s="172"/>
      <c r="B32" s="169" t="s">
        <v>118</v>
      </c>
      <c r="C32" s="173" t="s">
        <v>132</v>
      </c>
      <c r="D32" s="169" t="s">
        <v>133</v>
      </c>
      <c r="E32" s="169" t="s">
        <v>126</v>
      </c>
      <c r="F32" s="170">
        <v>15.68</v>
      </c>
      <c r="G32" s="171"/>
      <c r="H32" s="171"/>
      <c r="I32" s="171">
        <f>ROUND(F32*(G32+H32),2)</f>
        <v>0</v>
      </c>
      <c r="J32" s="169">
        <f>ROUND(F32*(N32),2)</f>
        <v>237.87</v>
      </c>
      <c r="K32" s="1">
        <f>ROUND(F32*(O32),2)</f>
        <v>0</v>
      </c>
      <c r="L32" s="1">
        <f>ROUND(F32*(G32),2)</f>
        <v>0</v>
      </c>
      <c r="M32" s="1"/>
      <c r="N32" s="1">
        <v>15.17</v>
      </c>
      <c r="O32" s="1"/>
      <c r="P32" s="168">
        <v>2.16E-3</v>
      </c>
      <c r="Q32" s="174"/>
      <c r="R32" s="174">
        <v>2.16E-3</v>
      </c>
      <c r="S32" s="150">
        <f>ROUND(F32*(R32),3)</f>
        <v>3.4000000000000002E-2</v>
      </c>
      <c r="V32" s="175"/>
      <c r="Z32">
        <v>0</v>
      </c>
    </row>
    <row r="33" spans="1:26" ht="24.95" customHeight="1">
      <c r="A33" s="172"/>
      <c r="B33" s="169" t="s">
        <v>118</v>
      </c>
      <c r="C33" s="173" t="s">
        <v>134</v>
      </c>
      <c r="D33" s="169" t="s">
        <v>135</v>
      </c>
      <c r="E33" s="169" t="s">
        <v>126</v>
      </c>
      <c r="F33" s="170">
        <v>15.68</v>
      </c>
      <c r="G33" s="171"/>
      <c r="H33" s="171"/>
      <c r="I33" s="171">
        <f>ROUND(F33*(G33+H33),2)</f>
        <v>0</v>
      </c>
      <c r="J33" s="169">
        <f>ROUND(F33*(N33),2)</f>
        <v>71.66</v>
      </c>
      <c r="K33" s="1">
        <f>ROUND(F33*(O33),2)</f>
        <v>0</v>
      </c>
      <c r="L33" s="1">
        <f>ROUND(F33*(G33),2)</f>
        <v>0</v>
      </c>
      <c r="M33" s="1"/>
      <c r="N33" s="1">
        <v>4.57</v>
      </c>
      <c r="O33" s="1"/>
      <c r="P33" s="161"/>
      <c r="Q33" s="174"/>
      <c r="R33" s="174"/>
      <c r="S33" s="150"/>
      <c r="V33" s="175"/>
      <c r="Z33">
        <v>0</v>
      </c>
    </row>
    <row r="34" spans="1:26" ht="24.95" customHeight="1">
      <c r="A34" s="172"/>
      <c r="B34" s="169" t="s">
        <v>118</v>
      </c>
      <c r="C34" s="173" t="s">
        <v>136</v>
      </c>
      <c r="D34" s="169" t="s">
        <v>137</v>
      </c>
      <c r="E34" s="169" t="s">
        <v>138</v>
      </c>
      <c r="F34" s="170">
        <v>0.17799999999999999</v>
      </c>
      <c r="G34" s="171"/>
      <c r="H34" s="171"/>
      <c r="I34" s="171">
        <f>ROUND(F34*(G34+H34),2)</f>
        <v>0</v>
      </c>
      <c r="J34" s="169">
        <f>ROUND(F34*(N34),2)</f>
        <v>304.79000000000002</v>
      </c>
      <c r="K34" s="1">
        <f>ROUND(F34*(O34),2)</f>
        <v>0</v>
      </c>
      <c r="L34" s="1">
        <f>ROUND(F34*(G34),2)</f>
        <v>0</v>
      </c>
      <c r="M34" s="1"/>
      <c r="N34" s="1">
        <v>1712.32</v>
      </c>
      <c r="O34" s="1"/>
      <c r="P34" s="168">
        <v>1.0156100000000001</v>
      </c>
      <c r="Q34" s="174"/>
      <c r="R34" s="174">
        <v>1.0156100000000001</v>
      </c>
      <c r="S34" s="150">
        <f>ROUND(F34*(R34),3)</f>
        <v>0.18099999999999999</v>
      </c>
      <c r="V34" s="175"/>
      <c r="Z34">
        <v>0</v>
      </c>
    </row>
    <row r="35" spans="1:26">
      <c r="A35" s="150"/>
      <c r="B35" s="150"/>
      <c r="C35" s="150"/>
      <c r="D35" s="150" t="s">
        <v>68</v>
      </c>
      <c r="E35" s="150"/>
      <c r="F35" s="168"/>
      <c r="G35" s="153"/>
      <c r="H35" s="153">
        <f>ROUND((SUM(M30:M34))/1,2)</f>
        <v>0</v>
      </c>
      <c r="I35" s="153">
        <f>ROUND((SUM(I30:I34))/1,2)</f>
        <v>0</v>
      </c>
      <c r="J35" s="150"/>
      <c r="K35" s="150"/>
      <c r="L35" s="150">
        <f>ROUND((SUM(L30:L34))/1,2)</f>
        <v>0</v>
      </c>
      <c r="M35" s="150">
        <f>ROUND((SUM(M30:M34))/1,2)</f>
        <v>0</v>
      </c>
      <c r="N35" s="150"/>
      <c r="O35" s="150"/>
      <c r="P35" s="176">
        <f>ROUND((SUM(P30:P34))/1,2)</f>
        <v>1.02</v>
      </c>
      <c r="Q35" s="147"/>
      <c r="R35" s="147"/>
      <c r="S35" s="176">
        <f>ROUND((SUM(S30:S34))/1,2)</f>
        <v>0.22</v>
      </c>
      <c r="T35" s="147"/>
      <c r="U35" s="147"/>
      <c r="V35" s="147"/>
      <c r="W35" s="147"/>
      <c r="X35" s="147"/>
      <c r="Y35" s="147"/>
      <c r="Z35" s="147"/>
    </row>
    <row r="36" spans="1:26">
      <c r="A36" s="1"/>
      <c r="B36" s="1"/>
      <c r="C36" s="1"/>
      <c r="D36" s="1"/>
      <c r="E36" s="1"/>
      <c r="F36" s="161"/>
      <c r="G36" s="143"/>
      <c r="H36" s="143"/>
      <c r="I36" s="143"/>
      <c r="J36" s="1"/>
      <c r="K36" s="1"/>
      <c r="L36" s="1"/>
      <c r="M36" s="1"/>
      <c r="N36" s="1"/>
      <c r="O36" s="1"/>
      <c r="P36" s="1"/>
      <c r="S36" s="1"/>
    </row>
    <row r="37" spans="1:26">
      <c r="A37" s="150"/>
      <c r="B37" s="150"/>
      <c r="C37" s="150"/>
      <c r="D37" s="150" t="s">
        <v>69</v>
      </c>
      <c r="E37" s="150"/>
      <c r="F37" s="168"/>
      <c r="G37" s="151"/>
      <c r="H37" s="151"/>
      <c r="I37" s="151"/>
      <c r="J37" s="150"/>
      <c r="K37" s="150"/>
      <c r="L37" s="150"/>
      <c r="M37" s="150"/>
      <c r="N37" s="150"/>
      <c r="O37" s="150"/>
      <c r="P37" s="150"/>
      <c r="Q37" s="147"/>
      <c r="R37" s="147"/>
      <c r="S37" s="150"/>
      <c r="T37" s="147"/>
      <c r="U37" s="147"/>
      <c r="V37" s="147"/>
      <c r="W37" s="147"/>
      <c r="X37" s="147"/>
      <c r="Y37" s="147"/>
      <c r="Z37" s="147"/>
    </row>
    <row r="38" spans="1:26" ht="24.95" customHeight="1">
      <c r="A38" s="172"/>
      <c r="B38" s="169" t="s">
        <v>139</v>
      </c>
      <c r="C38" s="173" t="s">
        <v>140</v>
      </c>
      <c r="D38" s="169" t="s">
        <v>141</v>
      </c>
      <c r="E38" s="169" t="s">
        <v>126</v>
      </c>
      <c r="F38" s="170">
        <v>4.95</v>
      </c>
      <c r="G38" s="171"/>
      <c r="H38" s="171"/>
      <c r="I38" s="171">
        <f>ROUND(F38*(G38+H38),2)</f>
        <v>0</v>
      </c>
      <c r="J38" s="169">
        <f>ROUND(F38*(N38),2)</f>
        <v>31.23</v>
      </c>
      <c r="K38" s="1">
        <f>ROUND(F38*(O38),2)</f>
        <v>0</v>
      </c>
      <c r="L38" s="1">
        <f>ROUND(F38*(G38),2)</f>
        <v>0</v>
      </c>
      <c r="M38" s="1"/>
      <c r="N38" s="1">
        <v>6.31</v>
      </c>
      <c r="O38" s="1"/>
      <c r="P38" s="168">
        <v>0.18547</v>
      </c>
      <c r="Q38" s="174"/>
      <c r="R38" s="174">
        <v>0.18547</v>
      </c>
      <c r="S38" s="150">
        <f>ROUND(F38*(R38),3)</f>
        <v>0.91800000000000004</v>
      </c>
      <c r="V38" s="175"/>
      <c r="Z38">
        <v>0</v>
      </c>
    </row>
    <row r="39" spans="1:26" ht="24.95" customHeight="1">
      <c r="A39" s="172"/>
      <c r="B39" s="169" t="s">
        <v>142</v>
      </c>
      <c r="C39" s="173" t="s">
        <v>143</v>
      </c>
      <c r="D39" s="169" t="s">
        <v>144</v>
      </c>
      <c r="E39" s="169" t="s">
        <v>98</v>
      </c>
      <c r="F39" s="170">
        <v>0.35</v>
      </c>
      <c r="G39" s="171"/>
      <c r="H39" s="171"/>
      <c r="I39" s="171">
        <f>ROUND(F39*(G39+H39),2)</f>
        <v>0</v>
      </c>
      <c r="J39" s="169">
        <f>ROUND(F39*(N39),2)</f>
        <v>11.49</v>
      </c>
      <c r="K39" s="1">
        <f>ROUND(F39*(O39),2)</f>
        <v>0</v>
      </c>
      <c r="L39" s="1">
        <f>ROUND(F39*(G39),2)</f>
        <v>0</v>
      </c>
      <c r="M39" s="1"/>
      <c r="N39" s="1">
        <v>32.840000000000003</v>
      </c>
      <c r="O39" s="1"/>
      <c r="P39" s="168">
        <v>1.8907700000000001</v>
      </c>
      <c r="Q39" s="174"/>
      <c r="R39" s="174">
        <v>1.8907700000000001</v>
      </c>
      <c r="S39" s="150">
        <f>ROUND(F39*(R39),3)</f>
        <v>0.66200000000000003</v>
      </c>
      <c r="V39" s="175"/>
      <c r="Z39">
        <v>0</v>
      </c>
    </row>
    <row r="40" spans="1:26">
      <c r="A40" s="150"/>
      <c r="B40" s="150"/>
      <c r="C40" s="150"/>
      <c r="D40" s="150" t="s">
        <v>69</v>
      </c>
      <c r="E40" s="150"/>
      <c r="F40" s="168"/>
      <c r="G40" s="153"/>
      <c r="H40" s="153">
        <f>ROUND((SUM(M37:M39))/1,2)</f>
        <v>0</v>
      </c>
      <c r="I40" s="153">
        <f>ROUND((SUM(I37:I39))/1,2)</f>
        <v>0</v>
      </c>
      <c r="J40" s="150"/>
      <c r="K40" s="150"/>
      <c r="L40" s="150">
        <f>ROUND((SUM(L37:L39))/1,2)</f>
        <v>0</v>
      </c>
      <c r="M40" s="150">
        <f>ROUND((SUM(M37:M39))/1,2)</f>
        <v>0</v>
      </c>
      <c r="N40" s="150"/>
      <c r="O40" s="150"/>
      <c r="P40" s="176">
        <f>ROUND((SUM(P37:P39))/1,2)</f>
        <v>2.08</v>
      </c>
      <c r="Q40" s="147"/>
      <c r="R40" s="147"/>
      <c r="S40" s="176">
        <f>ROUND((SUM(S37:S39))/1,2)</f>
        <v>1.58</v>
      </c>
      <c r="T40" s="147"/>
      <c r="U40" s="147"/>
      <c r="V40" s="147"/>
      <c r="W40" s="147"/>
      <c r="X40" s="147"/>
      <c r="Y40" s="147"/>
      <c r="Z40" s="147"/>
    </row>
    <row r="41" spans="1:26">
      <c r="A41" s="1"/>
      <c r="B41" s="1"/>
      <c r="C41" s="1"/>
      <c r="D41" s="1"/>
      <c r="E41" s="1"/>
      <c r="F41" s="161"/>
      <c r="G41" s="143"/>
      <c r="H41" s="143"/>
      <c r="I41" s="143"/>
      <c r="J41" s="1"/>
      <c r="K41" s="1"/>
      <c r="L41" s="1"/>
      <c r="M41" s="1"/>
      <c r="N41" s="1"/>
      <c r="O41" s="1"/>
      <c r="P41" s="1"/>
      <c r="S41" s="1"/>
    </row>
    <row r="42" spans="1:26">
      <c r="A42" s="150"/>
      <c r="B42" s="150"/>
      <c r="C42" s="150"/>
      <c r="D42" s="150" t="s">
        <v>70</v>
      </c>
      <c r="E42" s="150"/>
      <c r="F42" s="168"/>
      <c r="G42" s="151"/>
      <c r="H42" s="151"/>
      <c r="I42" s="151"/>
      <c r="J42" s="150"/>
      <c r="K42" s="150"/>
      <c r="L42" s="150"/>
      <c r="M42" s="150"/>
      <c r="N42" s="150"/>
      <c r="O42" s="150"/>
      <c r="P42" s="150"/>
      <c r="Q42" s="147"/>
      <c r="R42" s="147"/>
      <c r="S42" s="150"/>
      <c r="T42" s="147"/>
      <c r="U42" s="147"/>
      <c r="V42" s="147"/>
      <c r="W42" s="147"/>
      <c r="X42" s="147"/>
      <c r="Y42" s="147"/>
      <c r="Z42" s="147"/>
    </row>
    <row r="43" spans="1:26" ht="24.95" customHeight="1">
      <c r="A43" s="172"/>
      <c r="B43" s="169" t="s">
        <v>121</v>
      </c>
      <c r="C43" s="173" t="s">
        <v>145</v>
      </c>
      <c r="D43" s="169" t="s">
        <v>146</v>
      </c>
      <c r="E43" s="169" t="s">
        <v>126</v>
      </c>
      <c r="F43" s="170">
        <v>4.95</v>
      </c>
      <c r="G43" s="171"/>
      <c r="H43" s="171"/>
      <c r="I43" s="171">
        <f>ROUND(F43*(G43+H43),2)</f>
        <v>0</v>
      </c>
      <c r="J43" s="169">
        <f>ROUND(F43*(N43),2)</f>
        <v>37.92</v>
      </c>
      <c r="K43" s="1">
        <f>ROUND(F43*(O43),2)</f>
        <v>0</v>
      </c>
      <c r="L43" s="1">
        <f>ROUND(F43*(G43),2)</f>
        <v>0</v>
      </c>
      <c r="M43" s="1"/>
      <c r="N43" s="1">
        <v>7.66</v>
      </c>
      <c r="O43" s="1"/>
      <c r="P43" s="161"/>
      <c r="Q43" s="174"/>
      <c r="R43" s="174"/>
      <c r="S43" s="150"/>
      <c r="V43" s="175"/>
      <c r="Z43">
        <v>0</v>
      </c>
    </row>
    <row r="44" spans="1:26" ht="24.95" customHeight="1">
      <c r="A44" s="172"/>
      <c r="B44" s="169" t="s">
        <v>121</v>
      </c>
      <c r="C44" s="173" t="s">
        <v>147</v>
      </c>
      <c r="D44" s="169" t="s">
        <v>148</v>
      </c>
      <c r="E44" s="169" t="s">
        <v>126</v>
      </c>
      <c r="F44" s="170">
        <v>4.95</v>
      </c>
      <c r="G44" s="171"/>
      <c r="H44" s="171"/>
      <c r="I44" s="171">
        <f>ROUND(F44*(G44+H44),2)</f>
        <v>0</v>
      </c>
      <c r="J44" s="169">
        <f>ROUND(F44*(N44),2)</f>
        <v>63.81</v>
      </c>
      <c r="K44" s="1">
        <f>ROUND(F44*(O44),2)</f>
        <v>0</v>
      </c>
      <c r="L44" s="1">
        <f>ROUND(F44*(G44),2)</f>
        <v>0</v>
      </c>
      <c r="M44" s="1"/>
      <c r="N44" s="1">
        <v>12.89</v>
      </c>
      <c r="O44" s="1"/>
      <c r="P44" s="161"/>
      <c r="Q44" s="174"/>
      <c r="R44" s="174"/>
      <c r="S44" s="150"/>
      <c r="V44" s="175"/>
      <c r="Z44">
        <v>0</v>
      </c>
    </row>
    <row r="45" spans="1:26" ht="24.95" customHeight="1">
      <c r="A45" s="172"/>
      <c r="B45" s="169" t="s">
        <v>127</v>
      </c>
      <c r="C45" s="173" t="s">
        <v>149</v>
      </c>
      <c r="D45" s="169" t="s">
        <v>150</v>
      </c>
      <c r="E45" s="169" t="s">
        <v>151</v>
      </c>
      <c r="F45" s="170">
        <v>20</v>
      </c>
      <c r="G45" s="171"/>
      <c r="H45" s="171"/>
      <c r="I45" s="171">
        <f>ROUND(F45*(G45+H45),2)</f>
        <v>0</v>
      </c>
      <c r="J45" s="169">
        <f>ROUND(F45*(N45),2)</f>
        <v>76.2</v>
      </c>
      <c r="K45" s="1">
        <f>ROUND(F45*(O45),2)</f>
        <v>0</v>
      </c>
      <c r="L45" s="1">
        <f>ROUND(F45*(G45),2)</f>
        <v>0</v>
      </c>
      <c r="M45" s="1"/>
      <c r="N45" s="1">
        <v>3.81</v>
      </c>
      <c r="O45" s="1"/>
      <c r="P45" s="161"/>
      <c r="Q45" s="174"/>
      <c r="R45" s="174"/>
      <c r="S45" s="150"/>
      <c r="V45" s="175"/>
      <c r="Z45">
        <v>0</v>
      </c>
    </row>
    <row r="46" spans="1:26">
      <c r="A46" s="150"/>
      <c r="B46" s="150"/>
      <c r="C46" s="150"/>
      <c r="D46" s="150" t="s">
        <v>70</v>
      </c>
      <c r="E46" s="150"/>
      <c r="F46" s="168"/>
      <c r="G46" s="153"/>
      <c r="H46" s="153">
        <f>ROUND((SUM(M42:M45))/1,2)</f>
        <v>0</v>
      </c>
      <c r="I46" s="153">
        <f>ROUND((SUM(I42:I45))/1,2)</f>
        <v>0</v>
      </c>
      <c r="J46" s="150"/>
      <c r="K46" s="150"/>
      <c r="L46" s="150">
        <f>ROUND((SUM(L42:L45))/1,2)</f>
        <v>0</v>
      </c>
      <c r="M46" s="150">
        <f>ROUND((SUM(M42:M45))/1,2)</f>
        <v>0</v>
      </c>
      <c r="N46" s="150"/>
      <c r="O46" s="150"/>
      <c r="P46" s="176">
        <f>ROUND((SUM(P42:P45))/1,2)</f>
        <v>0</v>
      </c>
      <c r="Q46" s="147"/>
      <c r="R46" s="147"/>
      <c r="S46" s="176">
        <f>ROUND((SUM(S42:S45))/1,2)</f>
        <v>0</v>
      </c>
      <c r="T46" s="147"/>
      <c r="U46" s="147"/>
      <c r="V46" s="147"/>
      <c r="W46" s="147"/>
      <c r="X46" s="147"/>
      <c r="Y46" s="147"/>
      <c r="Z46" s="147"/>
    </row>
    <row r="47" spans="1:26">
      <c r="A47" s="1"/>
      <c r="B47" s="1"/>
      <c r="C47" s="1"/>
      <c r="D47" s="1"/>
      <c r="E47" s="1"/>
      <c r="F47" s="161"/>
      <c r="G47" s="143"/>
      <c r="H47" s="143"/>
      <c r="I47" s="143"/>
      <c r="J47" s="1"/>
      <c r="K47" s="1"/>
      <c r="L47" s="1"/>
      <c r="M47" s="1"/>
      <c r="N47" s="1"/>
      <c r="O47" s="1"/>
      <c r="P47" s="1"/>
      <c r="S47" s="1"/>
    </row>
    <row r="48" spans="1:26">
      <c r="A48" s="150"/>
      <c r="B48" s="150"/>
      <c r="C48" s="150"/>
      <c r="D48" s="150" t="s">
        <v>71</v>
      </c>
      <c r="E48" s="150"/>
      <c r="F48" s="168"/>
      <c r="G48" s="151"/>
      <c r="H48" s="151"/>
      <c r="I48" s="151"/>
      <c r="J48" s="150"/>
      <c r="K48" s="150"/>
      <c r="L48" s="150"/>
      <c r="M48" s="150"/>
      <c r="N48" s="150"/>
      <c r="O48" s="150"/>
      <c r="P48" s="150"/>
      <c r="Q48" s="147"/>
      <c r="R48" s="147"/>
      <c r="S48" s="150"/>
      <c r="T48" s="147"/>
      <c r="U48" s="147"/>
      <c r="V48" s="147"/>
      <c r="W48" s="147"/>
      <c r="X48" s="147"/>
      <c r="Y48" s="147"/>
      <c r="Z48" s="147"/>
    </row>
    <row r="49" spans="1:26" ht="24.95" customHeight="1">
      <c r="A49" s="172"/>
      <c r="B49" s="169" t="s">
        <v>121</v>
      </c>
      <c r="C49" s="173" t="s">
        <v>152</v>
      </c>
      <c r="D49" s="169" t="s">
        <v>153</v>
      </c>
      <c r="E49" s="169" t="s">
        <v>98</v>
      </c>
      <c r="F49" s="170">
        <v>1.0609999999999999</v>
      </c>
      <c r="G49" s="171"/>
      <c r="H49" s="171"/>
      <c r="I49" s="171">
        <f>ROUND(F49*(G49+H49),2)</f>
        <v>0</v>
      </c>
      <c r="J49" s="169">
        <f>ROUND(F49*(N49),2)</f>
        <v>128.93</v>
      </c>
      <c r="K49" s="1">
        <f>ROUND(F49*(O49),2)</f>
        <v>0</v>
      </c>
      <c r="L49" s="1">
        <f>ROUND(F49*(G49),2)</f>
        <v>0</v>
      </c>
      <c r="M49" s="1"/>
      <c r="N49" s="1">
        <v>121.52</v>
      </c>
      <c r="O49" s="1"/>
      <c r="P49" s="161"/>
      <c r="Q49" s="174"/>
      <c r="R49" s="174"/>
      <c r="S49" s="150"/>
      <c r="V49" s="175"/>
      <c r="Z49">
        <v>0</v>
      </c>
    </row>
    <row r="50" spans="1:26" ht="24.95" customHeight="1">
      <c r="A50" s="172"/>
      <c r="B50" s="169" t="s">
        <v>121</v>
      </c>
      <c r="C50" s="173" t="s">
        <v>154</v>
      </c>
      <c r="D50" s="169" t="s">
        <v>155</v>
      </c>
      <c r="E50" s="169" t="s">
        <v>98</v>
      </c>
      <c r="F50" s="170">
        <v>3.1829999999999998</v>
      </c>
      <c r="G50" s="171"/>
      <c r="H50" s="171"/>
      <c r="I50" s="171">
        <f>ROUND(F50*(G50+H50),2)</f>
        <v>0</v>
      </c>
      <c r="J50" s="169">
        <f>ROUND(F50*(N50),2)</f>
        <v>351.4</v>
      </c>
      <c r="K50" s="1">
        <f>ROUND(F50*(O50),2)</f>
        <v>0</v>
      </c>
      <c r="L50" s="1">
        <f>ROUND(F50*(G50),2)</f>
        <v>0</v>
      </c>
      <c r="M50" s="1"/>
      <c r="N50" s="1">
        <v>110.4</v>
      </c>
      <c r="O50" s="1"/>
      <c r="P50" s="161"/>
      <c r="Q50" s="174"/>
      <c r="R50" s="174"/>
      <c r="S50" s="150"/>
      <c r="V50" s="175"/>
      <c r="Z50">
        <v>0</v>
      </c>
    </row>
    <row r="51" spans="1:26" ht="24.95" customHeight="1">
      <c r="A51" s="172"/>
      <c r="B51" s="169" t="s">
        <v>118</v>
      </c>
      <c r="C51" s="173" t="s">
        <v>156</v>
      </c>
      <c r="D51" s="169" t="s">
        <v>157</v>
      </c>
      <c r="E51" s="169" t="s">
        <v>138</v>
      </c>
      <c r="F51" s="170">
        <v>0.25700000000000001</v>
      </c>
      <c r="G51" s="171"/>
      <c r="H51" s="171"/>
      <c r="I51" s="171">
        <f>ROUND(F51*(G51+H51),2)</f>
        <v>0</v>
      </c>
      <c r="J51" s="169">
        <f>ROUND(F51*(N51),2)</f>
        <v>312.06</v>
      </c>
      <c r="K51" s="1">
        <f>ROUND(F51*(O51),2)</f>
        <v>0</v>
      </c>
      <c r="L51" s="1">
        <f>ROUND(F51*(G51),2)</f>
        <v>0</v>
      </c>
      <c r="M51" s="1"/>
      <c r="N51" s="1">
        <v>1214.24</v>
      </c>
      <c r="O51" s="1"/>
      <c r="P51" s="168">
        <v>1.20296</v>
      </c>
      <c r="Q51" s="174"/>
      <c r="R51" s="174">
        <v>1.20296</v>
      </c>
      <c r="S51" s="150">
        <f>ROUND(F51*(R51),3)</f>
        <v>0.309</v>
      </c>
      <c r="V51" s="175"/>
      <c r="Z51">
        <v>0</v>
      </c>
    </row>
    <row r="52" spans="1:26" ht="24.95" customHeight="1">
      <c r="A52" s="172"/>
      <c r="B52" s="169" t="s">
        <v>118</v>
      </c>
      <c r="C52" s="173" t="s">
        <v>158</v>
      </c>
      <c r="D52" s="169" t="s">
        <v>159</v>
      </c>
      <c r="E52" s="169" t="s">
        <v>98</v>
      </c>
      <c r="F52" s="170">
        <v>3.1829999999999998</v>
      </c>
      <c r="G52" s="171"/>
      <c r="H52" s="171"/>
      <c r="I52" s="171">
        <f>ROUND(F52*(G52+H52),2)</f>
        <v>0</v>
      </c>
      <c r="J52" s="169">
        <f>ROUND(F52*(N52),2)</f>
        <v>138.43</v>
      </c>
      <c r="K52" s="1">
        <f>ROUND(F52*(O52),2)</f>
        <v>0</v>
      </c>
      <c r="L52" s="1">
        <f>ROUND(F52*(G52),2)</f>
        <v>0</v>
      </c>
      <c r="M52" s="1"/>
      <c r="N52" s="1">
        <v>43.49</v>
      </c>
      <c r="O52" s="1"/>
      <c r="P52" s="168">
        <v>1.837</v>
      </c>
      <c r="Q52" s="174"/>
      <c r="R52" s="174">
        <v>1.837</v>
      </c>
      <c r="S52" s="150">
        <f>ROUND(F52*(R52),3)</f>
        <v>5.8470000000000004</v>
      </c>
      <c r="V52" s="175"/>
      <c r="Z52">
        <v>0</v>
      </c>
    </row>
    <row r="53" spans="1:26">
      <c r="A53" s="150"/>
      <c r="B53" s="150"/>
      <c r="C53" s="150"/>
      <c r="D53" s="150" t="s">
        <v>71</v>
      </c>
      <c r="E53" s="150"/>
      <c r="F53" s="168"/>
      <c r="G53" s="153"/>
      <c r="H53" s="153">
        <f>ROUND((SUM(M48:M52))/1,2)</f>
        <v>0</v>
      </c>
      <c r="I53" s="153">
        <f>ROUND((SUM(I48:I52))/1,2)</f>
        <v>0</v>
      </c>
      <c r="J53" s="150"/>
      <c r="K53" s="150"/>
      <c r="L53" s="150">
        <f>ROUND((SUM(L48:L52))/1,2)</f>
        <v>0</v>
      </c>
      <c r="M53" s="150">
        <f>ROUND((SUM(M48:M52))/1,2)</f>
        <v>0</v>
      </c>
      <c r="N53" s="150"/>
      <c r="O53" s="150"/>
      <c r="P53" s="176">
        <f>ROUND((SUM(P48:P52))/1,2)</f>
        <v>3.04</v>
      </c>
      <c r="Q53" s="147"/>
      <c r="R53" s="147"/>
      <c r="S53" s="176">
        <f>ROUND((SUM(S48:S52))/1,2)</f>
        <v>6.16</v>
      </c>
      <c r="T53" s="147"/>
      <c r="U53" s="147"/>
      <c r="V53" s="147"/>
      <c r="W53" s="147"/>
      <c r="X53" s="147"/>
      <c r="Y53" s="147"/>
      <c r="Z53" s="147"/>
    </row>
    <row r="54" spans="1:26">
      <c r="A54" s="1"/>
      <c r="B54" s="1"/>
      <c r="C54" s="1"/>
      <c r="D54" s="1"/>
      <c r="E54" s="1"/>
      <c r="F54" s="161"/>
      <c r="G54" s="143"/>
      <c r="H54" s="143"/>
      <c r="I54" s="143"/>
      <c r="J54" s="1"/>
      <c r="K54" s="1"/>
      <c r="L54" s="1"/>
      <c r="M54" s="1"/>
      <c r="N54" s="1"/>
      <c r="O54" s="1"/>
      <c r="P54" s="1"/>
      <c r="S54" s="1"/>
    </row>
    <row r="55" spans="1:26">
      <c r="A55" s="150"/>
      <c r="B55" s="150"/>
      <c r="C55" s="150"/>
      <c r="D55" s="150" t="s">
        <v>72</v>
      </c>
      <c r="E55" s="150"/>
      <c r="F55" s="168"/>
      <c r="G55" s="151"/>
      <c r="H55" s="151"/>
      <c r="I55" s="151"/>
      <c r="J55" s="150"/>
      <c r="K55" s="150"/>
      <c r="L55" s="150"/>
      <c r="M55" s="150"/>
      <c r="N55" s="150"/>
      <c r="O55" s="150"/>
      <c r="P55" s="150"/>
      <c r="Q55" s="147"/>
      <c r="R55" s="147"/>
      <c r="S55" s="150"/>
      <c r="T55" s="147"/>
      <c r="U55" s="147"/>
      <c r="V55" s="147"/>
      <c r="W55" s="147"/>
      <c r="X55" s="147"/>
      <c r="Y55" s="147"/>
      <c r="Z55" s="147"/>
    </row>
    <row r="56" spans="1:26" ht="24.95" customHeight="1">
      <c r="A56" s="172"/>
      <c r="B56" s="169" t="s">
        <v>121</v>
      </c>
      <c r="C56" s="173" t="s">
        <v>160</v>
      </c>
      <c r="D56" s="169" t="s">
        <v>161</v>
      </c>
      <c r="E56" s="169" t="s">
        <v>151</v>
      </c>
      <c r="F56" s="170">
        <v>1</v>
      </c>
      <c r="G56" s="171"/>
      <c r="H56" s="171"/>
      <c r="I56" s="171">
        <f>ROUND(F56*(G56+H56),2)</f>
        <v>0</v>
      </c>
      <c r="J56" s="169">
        <f>ROUND(F56*(N56),2)</f>
        <v>168.3</v>
      </c>
      <c r="K56" s="1">
        <f>ROUND(F56*(O56),2)</f>
        <v>0</v>
      </c>
      <c r="L56" s="1">
        <f>ROUND(F56*(G56),2)</f>
        <v>0</v>
      </c>
      <c r="M56" s="1"/>
      <c r="N56" s="1">
        <v>168.3</v>
      </c>
      <c r="O56" s="1"/>
      <c r="P56" s="161"/>
      <c r="Q56" s="174"/>
      <c r="R56" s="174"/>
      <c r="S56" s="150"/>
      <c r="V56" s="175"/>
      <c r="Z56">
        <v>0</v>
      </c>
    </row>
    <row r="57" spans="1:26">
      <c r="A57" s="150"/>
      <c r="B57" s="150"/>
      <c r="C57" s="150"/>
      <c r="D57" s="150" t="s">
        <v>72</v>
      </c>
      <c r="E57" s="150"/>
      <c r="F57" s="168"/>
      <c r="G57" s="153"/>
      <c r="H57" s="153">
        <f>ROUND((SUM(M55:M56))/1,2)</f>
        <v>0</v>
      </c>
      <c r="I57" s="153">
        <f>ROUND((SUM(I55:I56))/1,2)</f>
        <v>0</v>
      </c>
      <c r="J57" s="150"/>
      <c r="K57" s="150"/>
      <c r="L57" s="150">
        <f>ROUND((SUM(L55:L56))/1,2)</f>
        <v>0</v>
      </c>
      <c r="M57" s="150">
        <f>ROUND((SUM(M55:M56))/1,2)</f>
        <v>0</v>
      </c>
      <c r="N57" s="150"/>
      <c r="O57" s="150"/>
      <c r="P57" s="176">
        <f>ROUND((SUM(P55:P56))/1,2)</f>
        <v>0</v>
      </c>
      <c r="Q57" s="147"/>
      <c r="R57" s="147"/>
      <c r="S57" s="176">
        <f>ROUND((SUM(S55:S56))/1,2)</f>
        <v>0</v>
      </c>
      <c r="T57" s="147"/>
      <c r="U57" s="147"/>
      <c r="V57" s="147"/>
      <c r="W57" s="147"/>
      <c r="X57" s="147"/>
      <c r="Y57" s="147"/>
      <c r="Z57" s="147"/>
    </row>
    <row r="58" spans="1:26">
      <c r="A58" s="1"/>
      <c r="B58" s="1"/>
      <c r="C58" s="1"/>
      <c r="D58" s="1"/>
      <c r="E58" s="1"/>
      <c r="F58" s="161"/>
      <c r="G58" s="143"/>
      <c r="H58" s="143"/>
      <c r="I58" s="143"/>
      <c r="J58" s="1"/>
      <c r="K58" s="1"/>
      <c r="L58" s="1"/>
      <c r="M58" s="1"/>
      <c r="N58" s="1"/>
      <c r="O58" s="1"/>
      <c r="P58" s="1"/>
      <c r="S58" s="1"/>
    </row>
    <row r="59" spans="1:26">
      <c r="A59" s="150"/>
      <c r="B59" s="150"/>
      <c r="C59" s="150"/>
      <c r="D59" s="150" t="s">
        <v>73</v>
      </c>
      <c r="E59" s="150"/>
      <c r="F59" s="168"/>
      <c r="G59" s="151"/>
      <c r="H59" s="151"/>
      <c r="I59" s="151"/>
      <c r="J59" s="150"/>
      <c r="K59" s="150"/>
      <c r="L59" s="150"/>
      <c r="M59" s="150"/>
      <c r="N59" s="150"/>
      <c r="O59" s="150"/>
      <c r="P59" s="150"/>
      <c r="Q59" s="147"/>
      <c r="R59" s="147"/>
      <c r="S59" s="150"/>
      <c r="T59" s="147"/>
      <c r="U59" s="147"/>
      <c r="V59" s="147"/>
      <c r="W59" s="147"/>
      <c r="X59" s="147"/>
      <c r="Y59" s="147"/>
      <c r="Z59" s="147"/>
    </row>
    <row r="60" spans="1:26" ht="24.95" customHeight="1">
      <c r="A60" s="172"/>
      <c r="B60" s="169" t="s">
        <v>162</v>
      </c>
      <c r="C60" s="173" t="s">
        <v>163</v>
      </c>
      <c r="D60" s="169" t="s">
        <v>164</v>
      </c>
      <c r="E60" s="169" t="s">
        <v>98</v>
      </c>
      <c r="F60" s="170">
        <v>4.1589999999999998</v>
      </c>
      <c r="G60" s="171"/>
      <c r="H60" s="171"/>
      <c r="I60" s="171">
        <f t="shared" ref="I60:I67" si="4">ROUND(F60*(G60+H60),2)</f>
        <v>0</v>
      </c>
      <c r="J60" s="169">
        <f t="shared" ref="J60:J67" si="5">ROUND(F60*(N60),2)</f>
        <v>271.17</v>
      </c>
      <c r="K60" s="1">
        <f t="shared" ref="K60:K67" si="6">ROUND(F60*(O60),2)</f>
        <v>0</v>
      </c>
      <c r="L60" s="1">
        <f t="shared" ref="L60:L67" si="7">ROUND(F60*(G60),2)</f>
        <v>0</v>
      </c>
      <c r="M60" s="1"/>
      <c r="N60" s="1">
        <v>65.2</v>
      </c>
      <c r="O60" s="1"/>
      <c r="P60" s="161"/>
      <c r="Q60" s="174"/>
      <c r="R60" s="174"/>
      <c r="S60" s="150"/>
      <c r="V60" s="175"/>
      <c r="Z60">
        <v>0</v>
      </c>
    </row>
    <row r="61" spans="1:26" ht="24.95" customHeight="1">
      <c r="A61" s="172"/>
      <c r="B61" s="169" t="s">
        <v>162</v>
      </c>
      <c r="C61" s="173" t="s">
        <v>165</v>
      </c>
      <c r="D61" s="169" t="s">
        <v>166</v>
      </c>
      <c r="E61" s="169" t="s">
        <v>98</v>
      </c>
      <c r="F61" s="170">
        <v>1.155</v>
      </c>
      <c r="G61" s="171"/>
      <c r="H61" s="171"/>
      <c r="I61" s="171">
        <f t="shared" si="4"/>
        <v>0</v>
      </c>
      <c r="J61" s="169">
        <f t="shared" si="5"/>
        <v>76</v>
      </c>
      <c r="K61" s="1">
        <f t="shared" si="6"/>
        <v>0</v>
      </c>
      <c r="L61" s="1">
        <f t="shared" si="7"/>
        <v>0</v>
      </c>
      <c r="M61" s="1"/>
      <c r="N61" s="1">
        <v>65.8</v>
      </c>
      <c r="O61" s="1"/>
      <c r="P61" s="161"/>
      <c r="Q61" s="174"/>
      <c r="R61" s="174"/>
      <c r="S61" s="150"/>
      <c r="V61" s="175"/>
      <c r="Z61">
        <v>0</v>
      </c>
    </row>
    <row r="62" spans="1:26" ht="24.95" customHeight="1">
      <c r="A62" s="172"/>
      <c r="B62" s="169" t="s">
        <v>162</v>
      </c>
      <c r="C62" s="173" t="s">
        <v>167</v>
      </c>
      <c r="D62" s="169" t="s">
        <v>168</v>
      </c>
      <c r="E62" s="169" t="s">
        <v>98</v>
      </c>
      <c r="F62" s="170">
        <v>1.56</v>
      </c>
      <c r="G62" s="171"/>
      <c r="H62" s="171"/>
      <c r="I62" s="171">
        <f t="shared" si="4"/>
        <v>0</v>
      </c>
      <c r="J62" s="169">
        <f t="shared" si="5"/>
        <v>100.68</v>
      </c>
      <c r="K62" s="1">
        <f t="shared" si="6"/>
        <v>0</v>
      </c>
      <c r="L62" s="1">
        <f t="shared" si="7"/>
        <v>0</v>
      </c>
      <c r="M62" s="1"/>
      <c r="N62" s="1">
        <v>64.540000000000006</v>
      </c>
      <c r="O62" s="1"/>
      <c r="P62" s="161"/>
      <c r="Q62" s="174"/>
      <c r="R62" s="174"/>
      <c r="S62" s="150"/>
      <c r="V62" s="175"/>
      <c r="Z62">
        <v>0</v>
      </c>
    </row>
    <row r="63" spans="1:26" ht="24.95" customHeight="1">
      <c r="A63" s="172"/>
      <c r="B63" s="169" t="s">
        <v>162</v>
      </c>
      <c r="C63" s="173" t="s">
        <v>169</v>
      </c>
      <c r="D63" s="169" t="s">
        <v>170</v>
      </c>
      <c r="E63" s="169" t="s">
        <v>138</v>
      </c>
      <c r="F63" s="170">
        <v>15.234999999999999</v>
      </c>
      <c r="G63" s="171"/>
      <c r="H63" s="171"/>
      <c r="I63" s="171">
        <f t="shared" si="4"/>
        <v>0</v>
      </c>
      <c r="J63" s="169">
        <f t="shared" si="5"/>
        <v>169.11</v>
      </c>
      <c r="K63" s="1">
        <f t="shared" si="6"/>
        <v>0</v>
      </c>
      <c r="L63" s="1">
        <f t="shared" si="7"/>
        <v>0</v>
      </c>
      <c r="M63" s="1"/>
      <c r="N63" s="1">
        <v>11.1</v>
      </c>
      <c r="O63" s="1"/>
      <c r="P63" s="161"/>
      <c r="Q63" s="174"/>
      <c r="R63" s="174"/>
      <c r="S63" s="150"/>
      <c r="V63" s="175"/>
      <c r="Z63">
        <v>0</v>
      </c>
    </row>
    <row r="64" spans="1:26" ht="24.95" customHeight="1">
      <c r="A64" s="172"/>
      <c r="B64" s="169" t="s">
        <v>162</v>
      </c>
      <c r="C64" s="173" t="s">
        <v>171</v>
      </c>
      <c r="D64" s="169" t="s">
        <v>172</v>
      </c>
      <c r="E64" s="169" t="s">
        <v>138</v>
      </c>
      <c r="F64" s="170">
        <v>304.7</v>
      </c>
      <c r="G64" s="171"/>
      <c r="H64" s="171"/>
      <c r="I64" s="171">
        <f t="shared" si="4"/>
        <v>0</v>
      </c>
      <c r="J64" s="169">
        <f t="shared" si="5"/>
        <v>106.65</v>
      </c>
      <c r="K64" s="1">
        <f t="shared" si="6"/>
        <v>0</v>
      </c>
      <c r="L64" s="1">
        <f t="shared" si="7"/>
        <v>0</v>
      </c>
      <c r="M64" s="1"/>
      <c r="N64" s="1">
        <v>0.35</v>
      </c>
      <c r="O64" s="1"/>
      <c r="P64" s="161"/>
      <c r="Q64" s="174"/>
      <c r="R64" s="174"/>
      <c r="S64" s="150"/>
      <c r="V64" s="175"/>
      <c r="Z64">
        <v>0</v>
      </c>
    </row>
    <row r="65" spans="1:26" ht="24.95" customHeight="1">
      <c r="A65" s="172"/>
      <c r="B65" s="169" t="s">
        <v>162</v>
      </c>
      <c r="C65" s="173" t="s">
        <v>173</v>
      </c>
      <c r="D65" s="169" t="s">
        <v>174</v>
      </c>
      <c r="E65" s="169" t="s">
        <v>138</v>
      </c>
      <c r="F65" s="170">
        <v>15.234999999999999</v>
      </c>
      <c r="G65" s="171"/>
      <c r="H65" s="171"/>
      <c r="I65" s="171">
        <f t="shared" si="4"/>
        <v>0</v>
      </c>
      <c r="J65" s="169">
        <f t="shared" si="5"/>
        <v>130.72</v>
      </c>
      <c r="K65" s="1">
        <f t="shared" si="6"/>
        <v>0</v>
      </c>
      <c r="L65" s="1">
        <f t="shared" si="7"/>
        <v>0</v>
      </c>
      <c r="M65" s="1"/>
      <c r="N65" s="1">
        <v>8.58</v>
      </c>
      <c r="O65" s="1"/>
      <c r="P65" s="161"/>
      <c r="Q65" s="174"/>
      <c r="R65" s="174"/>
      <c r="S65" s="150"/>
      <c r="V65" s="175"/>
      <c r="Z65">
        <v>0</v>
      </c>
    </row>
    <row r="66" spans="1:26" ht="24.95" customHeight="1">
      <c r="A66" s="172"/>
      <c r="B66" s="169" t="s">
        <v>162</v>
      </c>
      <c r="C66" s="173" t="s">
        <v>175</v>
      </c>
      <c r="D66" s="169" t="s">
        <v>176</v>
      </c>
      <c r="E66" s="169" t="s">
        <v>138</v>
      </c>
      <c r="F66" s="170">
        <v>30.47</v>
      </c>
      <c r="G66" s="171"/>
      <c r="H66" s="171"/>
      <c r="I66" s="171">
        <f t="shared" si="4"/>
        <v>0</v>
      </c>
      <c r="J66" s="169">
        <f t="shared" si="5"/>
        <v>29.25</v>
      </c>
      <c r="K66" s="1">
        <f t="shared" si="6"/>
        <v>0</v>
      </c>
      <c r="L66" s="1">
        <f t="shared" si="7"/>
        <v>0</v>
      </c>
      <c r="M66" s="1"/>
      <c r="N66" s="1">
        <v>0.96</v>
      </c>
      <c r="O66" s="1"/>
      <c r="P66" s="161"/>
      <c r="Q66" s="174"/>
      <c r="R66" s="174"/>
      <c r="S66" s="150"/>
      <c r="V66" s="175"/>
      <c r="Z66">
        <v>0</v>
      </c>
    </row>
    <row r="67" spans="1:26" ht="24.95" customHeight="1">
      <c r="A67" s="172"/>
      <c r="B67" s="169" t="s">
        <v>162</v>
      </c>
      <c r="C67" s="173" t="s">
        <v>177</v>
      </c>
      <c r="D67" s="169" t="s">
        <v>178</v>
      </c>
      <c r="E67" s="169" t="s">
        <v>138</v>
      </c>
      <c r="F67" s="170">
        <v>15.234999999999999</v>
      </c>
      <c r="G67" s="171"/>
      <c r="H67" s="171"/>
      <c r="I67" s="171">
        <f t="shared" si="4"/>
        <v>0</v>
      </c>
      <c r="J67" s="169">
        <f t="shared" si="5"/>
        <v>198.06</v>
      </c>
      <c r="K67" s="1">
        <f t="shared" si="6"/>
        <v>0</v>
      </c>
      <c r="L67" s="1">
        <f t="shared" si="7"/>
        <v>0</v>
      </c>
      <c r="M67" s="1"/>
      <c r="N67" s="1">
        <v>13</v>
      </c>
      <c r="O67" s="1"/>
      <c r="P67" s="161"/>
      <c r="Q67" s="174"/>
      <c r="R67" s="174"/>
      <c r="S67" s="150"/>
      <c r="V67" s="175"/>
      <c r="Z67">
        <v>0</v>
      </c>
    </row>
    <row r="68" spans="1:26">
      <c r="A68" s="150"/>
      <c r="B68" s="150"/>
      <c r="C68" s="150"/>
      <c r="D68" s="150" t="s">
        <v>73</v>
      </c>
      <c r="E68" s="150"/>
      <c r="F68" s="168"/>
      <c r="G68" s="153"/>
      <c r="H68" s="153">
        <f>ROUND((SUM(M59:M67))/1,2)</f>
        <v>0</v>
      </c>
      <c r="I68" s="153">
        <f>ROUND((SUM(I59:I67))/1,2)</f>
        <v>0</v>
      </c>
      <c r="J68" s="150"/>
      <c r="K68" s="150"/>
      <c r="L68" s="150">
        <f>ROUND((SUM(L59:L67))/1,2)</f>
        <v>0</v>
      </c>
      <c r="M68" s="150">
        <f>ROUND((SUM(M59:M67))/1,2)</f>
        <v>0</v>
      </c>
      <c r="N68" s="150"/>
      <c r="O68" s="150"/>
      <c r="P68" s="176">
        <f>ROUND((SUM(P59:P67))/1,2)</f>
        <v>0</v>
      </c>
      <c r="Q68" s="147"/>
      <c r="R68" s="147"/>
      <c r="S68" s="176">
        <f>ROUND((SUM(S59:S67))/1,2)</f>
        <v>0</v>
      </c>
      <c r="T68" s="147"/>
      <c r="U68" s="147"/>
      <c r="V68" s="147"/>
      <c r="W68" s="147"/>
      <c r="X68" s="147"/>
      <c r="Y68" s="147"/>
      <c r="Z68" s="147"/>
    </row>
    <row r="69" spans="1:26">
      <c r="A69" s="1"/>
      <c r="B69" s="1"/>
      <c r="C69" s="1"/>
      <c r="D69" s="1"/>
      <c r="E69" s="1"/>
      <c r="F69" s="161"/>
      <c r="G69" s="143"/>
      <c r="H69" s="143"/>
      <c r="I69" s="143"/>
      <c r="J69" s="1"/>
      <c r="K69" s="1"/>
      <c r="L69" s="1"/>
      <c r="M69" s="1"/>
      <c r="N69" s="1"/>
      <c r="O69" s="1"/>
      <c r="P69" s="1"/>
      <c r="S69" s="1"/>
    </row>
    <row r="70" spans="1:26">
      <c r="A70" s="150"/>
      <c r="B70" s="150"/>
      <c r="C70" s="150"/>
      <c r="D70" s="150" t="s">
        <v>74</v>
      </c>
      <c r="E70" s="150"/>
      <c r="F70" s="168"/>
      <c r="G70" s="151"/>
      <c r="H70" s="151"/>
      <c r="I70" s="151"/>
      <c r="J70" s="150"/>
      <c r="K70" s="150"/>
      <c r="L70" s="150"/>
      <c r="M70" s="150"/>
      <c r="N70" s="150"/>
      <c r="O70" s="150"/>
      <c r="P70" s="150"/>
      <c r="Q70" s="147"/>
      <c r="R70" s="147"/>
      <c r="S70" s="150"/>
      <c r="T70" s="147"/>
      <c r="U70" s="147"/>
      <c r="V70" s="147"/>
      <c r="W70" s="147"/>
      <c r="X70" s="147"/>
      <c r="Y70" s="147"/>
      <c r="Z70" s="147"/>
    </row>
    <row r="71" spans="1:26" ht="24.95" customHeight="1">
      <c r="A71" s="172"/>
      <c r="B71" s="169" t="s">
        <v>118</v>
      </c>
      <c r="C71" s="173" t="s">
        <v>179</v>
      </c>
      <c r="D71" s="169" t="s">
        <v>180</v>
      </c>
      <c r="E71" s="169" t="s">
        <v>138</v>
      </c>
      <c r="F71" s="170">
        <v>49.392000000000003</v>
      </c>
      <c r="G71" s="171"/>
      <c r="H71" s="171"/>
      <c r="I71" s="171">
        <f>ROUND(F71*(G71+H71),2)</f>
        <v>0</v>
      </c>
      <c r="J71" s="169">
        <f>ROUND(F71*(N71),2)</f>
        <v>633.70000000000005</v>
      </c>
      <c r="K71" s="1">
        <f>ROUND(F71*(O71),2)</f>
        <v>0</v>
      </c>
      <c r="L71" s="1">
        <f>ROUND(F71*(G71),2)</f>
        <v>0</v>
      </c>
      <c r="M71" s="1"/>
      <c r="N71" s="1">
        <v>12.83</v>
      </c>
      <c r="O71" s="1"/>
      <c r="P71" s="161"/>
      <c r="Q71" s="174"/>
      <c r="R71" s="174"/>
      <c r="S71" s="150"/>
      <c r="V71" s="175"/>
      <c r="Z71">
        <v>0</v>
      </c>
    </row>
    <row r="72" spans="1:26">
      <c r="A72" s="150"/>
      <c r="B72" s="150"/>
      <c r="C72" s="150"/>
      <c r="D72" s="150" t="s">
        <v>74</v>
      </c>
      <c r="E72" s="150"/>
      <c r="F72" s="168"/>
      <c r="G72" s="153"/>
      <c r="H72" s="153">
        <f>ROUND((SUM(M70:M71))/1,2)</f>
        <v>0</v>
      </c>
      <c r="I72" s="153">
        <f>ROUND((SUM(I70:I71))/1,2)</f>
        <v>0</v>
      </c>
      <c r="J72" s="150"/>
      <c r="K72" s="150"/>
      <c r="L72" s="150">
        <f>ROUND((SUM(L70:L71))/1,2)</f>
        <v>0</v>
      </c>
      <c r="M72" s="150">
        <f>ROUND((SUM(M70:M71))/1,2)</f>
        <v>0</v>
      </c>
      <c r="N72" s="150"/>
      <c r="O72" s="150"/>
      <c r="P72" s="176">
        <f>ROUND((SUM(P70:P71))/1,2)</f>
        <v>0</v>
      </c>
      <c r="Q72" s="147"/>
      <c r="R72" s="147"/>
      <c r="S72" s="176">
        <f>ROUND((SUM(S70:S71))/1,2)</f>
        <v>0</v>
      </c>
      <c r="T72" s="147"/>
      <c r="U72" s="147"/>
      <c r="V72" s="147"/>
      <c r="W72" s="147"/>
      <c r="X72" s="147"/>
      <c r="Y72" s="147"/>
      <c r="Z72" s="147"/>
    </row>
    <row r="73" spans="1:26">
      <c r="A73" s="1"/>
      <c r="B73" s="1"/>
      <c r="C73" s="1"/>
      <c r="D73" s="1"/>
      <c r="E73" s="1"/>
      <c r="F73" s="161"/>
      <c r="G73" s="143"/>
      <c r="H73" s="143"/>
      <c r="I73" s="143"/>
      <c r="J73" s="1"/>
      <c r="K73" s="1"/>
      <c r="L73" s="1"/>
      <c r="M73" s="1"/>
      <c r="N73" s="1"/>
      <c r="O73" s="1"/>
      <c r="P73" s="1"/>
      <c r="S73" s="1"/>
    </row>
    <row r="74" spans="1:26">
      <c r="A74" s="150"/>
      <c r="B74" s="150"/>
      <c r="C74" s="150"/>
      <c r="D74" s="2" t="s">
        <v>65</v>
      </c>
      <c r="E74" s="150"/>
      <c r="F74" s="168"/>
      <c r="G74" s="153"/>
      <c r="H74" s="153">
        <f>ROUND((SUM(M9:M73))/2,2)</f>
        <v>0</v>
      </c>
      <c r="I74" s="153">
        <f>ROUND((SUM(I9:I73))/2,2)</f>
        <v>0</v>
      </c>
      <c r="J74" s="151"/>
      <c r="K74" s="150"/>
      <c r="L74" s="151">
        <f>ROUND((SUM(L9:L73))/2,2)</f>
        <v>0</v>
      </c>
      <c r="M74" s="151">
        <f>ROUND((SUM(M9:M73))/2,2)</f>
        <v>0</v>
      </c>
      <c r="N74" s="150"/>
      <c r="O74" s="150"/>
      <c r="P74" s="176">
        <f>ROUND((SUM(P9:P73))/2,2)</f>
        <v>10.57</v>
      </c>
      <c r="S74" s="176">
        <f>ROUND((SUM(S9:S73))/2,2)</f>
        <v>29.31</v>
      </c>
    </row>
    <row r="75" spans="1:26">
      <c r="A75" s="1"/>
      <c r="B75" s="1"/>
      <c r="C75" s="1"/>
      <c r="D75" s="1"/>
      <c r="E75" s="1"/>
      <c r="F75" s="161"/>
      <c r="G75" s="143"/>
      <c r="H75" s="143"/>
      <c r="I75" s="143"/>
      <c r="J75" s="1"/>
      <c r="K75" s="1"/>
      <c r="L75" s="1"/>
      <c r="M75" s="1"/>
      <c r="N75" s="1"/>
      <c r="O75" s="1"/>
      <c r="P75" s="1"/>
      <c r="S75" s="1"/>
    </row>
    <row r="76" spans="1:26">
      <c r="A76" s="150"/>
      <c r="B76" s="150"/>
      <c r="C76" s="150"/>
      <c r="D76" s="2" t="s">
        <v>75</v>
      </c>
      <c r="E76" s="150"/>
      <c r="F76" s="168"/>
      <c r="G76" s="151"/>
      <c r="H76" s="151"/>
      <c r="I76" s="151"/>
      <c r="J76" s="150"/>
      <c r="K76" s="150"/>
      <c r="L76" s="150"/>
      <c r="M76" s="150"/>
      <c r="N76" s="150"/>
      <c r="O76" s="150"/>
      <c r="P76" s="150"/>
      <c r="Q76" s="147"/>
      <c r="R76" s="147"/>
      <c r="S76" s="150"/>
      <c r="T76" s="147"/>
      <c r="U76" s="147"/>
      <c r="V76" s="147"/>
      <c r="W76" s="147"/>
      <c r="X76" s="147"/>
      <c r="Y76" s="147"/>
      <c r="Z76" s="147"/>
    </row>
    <row r="77" spans="1:26">
      <c r="A77" s="150"/>
      <c r="B77" s="150"/>
      <c r="C77" s="150"/>
      <c r="D77" s="150" t="s">
        <v>76</v>
      </c>
      <c r="E77" s="150"/>
      <c r="F77" s="168"/>
      <c r="G77" s="151"/>
      <c r="H77" s="151"/>
      <c r="I77" s="151"/>
      <c r="J77" s="150"/>
      <c r="K77" s="150"/>
      <c r="L77" s="150"/>
      <c r="M77" s="150"/>
      <c r="N77" s="150"/>
      <c r="O77" s="150"/>
      <c r="P77" s="150"/>
      <c r="Q77" s="147"/>
      <c r="R77" s="147"/>
      <c r="S77" s="150"/>
      <c r="T77" s="147"/>
      <c r="U77" s="147"/>
      <c r="V77" s="147"/>
      <c r="W77" s="147"/>
      <c r="X77" s="147"/>
      <c r="Y77" s="147"/>
      <c r="Z77" s="147"/>
    </row>
    <row r="78" spans="1:26" ht="24.95" customHeight="1">
      <c r="A78" s="172"/>
      <c r="B78" s="169" t="s">
        <v>181</v>
      </c>
      <c r="C78" s="173" t="s">
        <v>182</v>
      </c>
      <c r="D78" s="169" t="s">
        <v>183</v>
      </c>
      <c r="E78" s="169" t="s">
        <v>184</v>
      </c>
      <c r="F78" s="170">
        <v>4.2</v>
      </c>
      <c r="G78" s="171"/>
      <c r="H78" s="171"/>
      <c r="I78" s="171">
        <f>ROUND(F78*(G78+H78),2)</f>
        <v>0</v>
      </c>
      <c r="J78" s="169">
        <f>ROUND(F78*(N78),2)</f>
        <v>94.37</v>
      </c>
      <c r="K78" s="1">
        <f>ROUND(F78*(O78),2)</f>
        <v>0</v>
      </c>
      <c r="L78" s="1">
        <f>ROUND(F78*(G78),2)</f>
        <v>0</v>
      </c>
      <c r="M78" s="1"/>
      <c r="N78" s="1">
        <v>22.47</v>
      </c>
      <c r="O78" s="1"/>
      <c r="P78" s="168">
        <v>3.3399999999999997E-3</v>
      </c>
      <c r="Q78" s="174"/>
      <c r="R78" s="174">
        <v>3.3399999999999997E-3</v>
      </c>
      <c r="S78" s="150">
        <f>ROUND(F78*(R78),3)</f>
        <v>1.4E-2</v>
      </c>
      <c r="V78" s="175"/>
      <c r="Z78">
        <v>0</v>
      </c>
    </row>
    <row r="79" spans="1:26" ht="24.95" customHeight="1">
      <c r="A79" s="172"/>
      <c r="B79" s="169" t="s">
        <v>181</v>
      </c>
      <c r="C79" s="173" t="s">
        <v>185</v>
      </c>
      <c r="D79" s="169" t="s">
        <v>186</v>
      </c>
      <c r="E79" s="169" t="s">
        <v>187</v>
      </c>
      <c r="F79" s="170">
        <v>1</v>
      </c>
      <c r="G79" s="177"/>
      <c r="H79" s="177"/>
      <c r="I79" s="177">
        <f>ROUND(F79*(G79+H79),2)</f>
        <v>0</v>
      </c>
      <c r="J79" s="169">
        <f>ROUND(F79*(N79),2)</f>
        <v>0.95</v>
      </c>
      <c r="K79" s="1">
        <f>ROUND(F79*(O79),2)</f>
        <v>0</v>
      </c>
      <c r="L79" s="1">
        <f>ROUND(F79*(G79),2)</f>
        <v>0</v>
      </c>
      <c r="M79" s="1"/>
      <c r="N79" s="1">
        <v>0.95</v>
      </c>
      <c r="O79" s="1"/>
      <c r="P79" s="161"/>
      <c r="Q79" s="174"/>
      <c r="R79" s="174"/>
      <c r="S79" s="150"/>
      <c r="V79" s="175"/>
      <c r="Z79">
        <v>0</v>
      </c>
    </row>
    <row r="80" spans="1:26">
      <c r="A80" s="150"/>
      <c r="B80" s="150"/>
      <c r="C80" s="150"/>
      <c r="D80" s="150" t="s">
        <v>76</v>
      </c>
      <c r="E80" s="150"/>
      <c r="F80" s="168"/>
      <c r="G80" s="153"/>
      <c r="H80" s="153">
        <f>ROUND((SUM(M77:M79))/1,2)</f>
        <v>0</v>
      </c>
      <c r="I80" s="153">
        <f>ROUND((SUM(I77:I79))/1,2)</f>
        <v>0</v>
      </c>
      <c r="J80" s="150"/>
      <c r="K80" s="150"/>
      <c r="L80" s="150">
        <f>ROUND((SUM(L77:L79))/1,2)</f>
        <v>0</v>
      </c>
      <c r="M80" s="150">
        <f>ROUND((SUM(M77:M79))/1,2)</f>
        <v>0</v>
      </c>
      <c r="N80" s="150"/>
      <c r="O80" s="150"/>
      <c r="P80" s="176">
        <f>ROUND((SUM(P77:P79))/1,2)</f>
        <v>0</v>
      </c>
      <c r="Q80" s="147"/>
      <c r="R80" s="147"/>
      <c r="S80" s="176">
        <f>ROUND((SUM(S77:S79))/1,2)</f>
        <v>0.01</v>
      </c>
      <c r="T80" s="147"/>
      <c r="U80" s="147"/>
      <c r="V80" s="147"/>
      <c r="W80" s="147"/>
      <c r="X80" s="147"/>
      <c r="Y80" s="147"/>
      <c r="Z80" s="147"/>
    </row>
    <row r="81" spans="1:26">
      <c r="A81" s="1"/>
      <c r="B81" s="1"/>
      <c r="C81" s="1"/>
      <c r="D81" s="1"/>
      <c r="E81" s="1"/>
      <c r="F81" s="161"/>
      <c r="G81" s="143"/>
      <c r="H81" s="143"/>
      <c r="I81" s="143"/>
      <c r="J81" s="1"/>
      <c r="K81" s="1"/>
      <c r="L81" s="1"/>
      <c r="M81" s="1"/>
      <c r="N81" s="1"/>
      <c r="O81" s="1"/>
      <c r="P81" s="1"/>
      <c r="S81" s="1"/>
    </row>
    <row r="82" spans="1:26">
      <c r="A82" s="150"/>
      <c r="B82" s="150"/>
      <c r="C82" s="150"/>
      <c r="D82" s="150" t="s">
        <v>77</v>
      </c>
      <c r="E82" s="150"/>
      <c r="F82" s="168"/>
      <c r="G82" s="151"/>
      <c r="H82" s="151"/>
      <c r="I82" s="151"/>
      <c r="J82" s="150"/>
      <c r="K82" s="150"/>
      <c r="L82" s="150"/>
      <c r="M82" s="150"/>
      <c r="N82" s="150"/>
      <c r="O82" s="150"/>
      <c r="P82" s="150"/>
      <c r="Q82" s="147"/>
      <c r="R82" s="147"/>
      <c r="S82" s="150"/>
      <c r="T82" s="147"/>
      <c r="U82" s="147"/>
      <c r="V82" s="147"/>
      <c r="W82" s="147"/>
      <c r="X82" s="147"/>
      <c r="Y82" s="147"/>
      <c r="Z82" s="147"/>
    </row>
    <row r="83" spans="1:26" ht="24.95" customHeight="1">
      <c r="A83" s="172"/>
      <c r="B83" s="169" t="s">
        <v>188</v>
      </c>
      <c r="C83" s="173" t="s">
        <v>189</v>
      </c>
      <c r="D83" s="169" t="s">
        <v>190</v>
      </c>
      <c r="E83" s="169" t="s">
        <v>184</v>
      </c>
      <c r="F83" s="170">
        <v>54.6</v>
      </c>
      <c r="G83" s="171"/>
      <c r="H83" s="171"/>
      <c r="I83" s="171">
        <f t="shared" ref="I83:I93" si="8">ROUND(F83*(G83+H83),2)</f>
        <v>0</v>
      </c>
      <c r="J83" s="169">
        <f t="shared" ref="J83:J93" si="9">ROUND(F83*(N83),2)</f>
        <v>345.62</v>
      </c>
      <c r="K83" s="1">
        <f t="shared" ref="K83:K93" si="10">ROUND(F83*(O83),2)</f>
        <v>0</v>
      </c>
      <c r="L83" s="1">
        <f t="shared" ref="L83:L93" si="11">ROUND(F83*(G83),2)</f>
        <v>0</v>
      </c>
      <c r="M83" s="1"/>
      <c r="N83" s="1">
        <v>6.33</v>
      </c>
      <c r="O83" s="1"/>
      <c r="P83" s="168">
        <v>2.5999999999999998E-4</v>
      </c>
      <c r="Q83" s="174"/>
      <c r="R83" s="174">
        <v>2.5999999999999998E-4</v>
      </c>
      <c r="S83" s="150">
        <f>ROUND(F83*(R83),3)</f>
        <v>1.4E-2</v>
      </c>
      <c r="V83" s="175"/>
      <c r="Z83">
        <v>0</v>
      </c>
    </row>
    <row r="84" spans="1:26" ht="24.95" customHeight="1">
      <c r="A84" s="172"/>
      <c r="B84" s="169" t="s">
        <v>127</v>
      </c>
      <c r="C84" s="173" t="s">
        <v>191</v>
      </c>
      <c r="D84" s="169" t="s">
        <v>192</v>
      </c>
      <c r="E84" s="169" t="s">
        <v>98</v>
      </c>
      <c r="F84" s="170">
        <v>0.83599999999999997</v>
      </c>
      <c r="G84" s="171"/>
      <c r="H84" s="171"/>
      <c r="I84" s="171">
        <f t="shared" si="8"/>
        <v>0</v>
      </c>
      <c r="J84" s="169">
        <f t="shared" si="9"/>
        <v>196.46</v>
      </c>
      <c r="K84" s="1">
        <f t="shared" si="10"/>
        <v>0</v>
      </c>
      <c r="L84" s="1">
        <f t="shared" si="11"/>
        <v>0</v>
      </c>
      <c r="M84" s="1"/>
      <c r="N84" s="1">
        <v>235</v>
      </c>
      <c r="O84" s="1"/>
      <c r="P84" s="161"/>
      <c r="Q84" s="174"/>
      <c r="R84" s="174"/>
      <c r="S84" s="150"/>
      <c r="V84" s="175"/>
      <c r="Z84">
        <v>0</v>
      </c>
    </row>
    <row r="85" spans="1:26" ht="24.95" customHeight="1">
      <c r="A85" s="172"/>
      <c r="B85" s="169" t="s">
        <v>121</v>
      </c>
      <c r="C85" s="173" t="s">
        <v>193</v>
      </c>
      <c r="D85" s="169" t="s">
        <v>194</v>
      </c>
      <c r="E85" s="169" t="s">
        <v>126</v>
      </c>
      <c r="F85" s="170">
        <v>44</v>
      </c>
      <c r="G85" s="171"/>
      <c r="H85" s="171"/>
      <c r="I85" s="171">
        <f t="shared" si="8"/>
        <v>0</v>
      </c>
      <c r="J85" s="169">
        <f t="shared" si="9"/>
        <v>160.6</v>
      </c>
      <c r="K85" s="1">
        <f t="shared" si="10"/>
        <v>0</v>
      </c>
      <c r="L85" s="1">
        <f t="shared" si="11"/>
        <v>0</v>
      </c>
      <c r="M85" s="1"/>
      <c r="N85" s="1">
        <v>3.65</v>
      </c>
      <c r="O85" s="1"/>
      <c r="P85" s="161"/>
      <c r="Q85" s="174"/>
      <c r="R85" s="174"/>
      <c r="S85" s="150"/>
      <c r="V85" s="175"/>
      <c r="Z85">
        <v>0</v>
      </c>
    </row>
    <row r="86" spans="1:26" ht="24.95" customHeight="1">
      <c r="A86" s="172"/>
      <c r="B86" s="169" t="s">
        <v>127</v>
      </c>
      <c r="C86" s="173" t="s">
        <v>195</v>
      </c>
      <c r="D86" s="169" t="s">
        <v>196</v>
      </c>
      <c r="E86" s="169" t="s">
        <v>98</v>
      </c>
      <c r="F86" s="170">
        <v>1.1399999999999999</v>
      </c>
      <c r="G86" s="171"/>
      <c r="H86" s="171"/>
      <c r="I86" s="171">
        <f t="shared" si="8"/>
        <v>0</v>
      </c>
      <c r="J86" s="169">
        <f t="shared" si="9"/>
        <v>250.8</v>
      </c>
      <c r="K86" s="1">
        <f t="shared" si="10"/>
        <v>0</v>
      </c>
      <c r="L86" s="1">
        <f t="shared" si="11"/>
        <v>0</v>
      </c>
      <c r="M86" s="1"/>
      <c r="N86" s="1">
        <v>220</v>
      </c>
      <c r="O86" s="1"/>
      <c r="P86" s="161"/>
      <c r="Q86" s="174"/>
      <c r="R86" s="174"/>
      <c r="S86" s="150"/>
      <c r="V86" s="175"/>
      <c r="Z86">
        <v>0</v>
      </c>
    </row>
    <row r="87" spans="1:26" ht="24.95" customHeight="1">
      <c r="A87" s="172"/>
      <c r="B87" s="169" t="s">
        <v>121</v>
      </c>
      <c r="C87" s="173" t="s">
        <v>197</v>
      </c>
      <c r="D87" s="169" t="s">
        <v>198</v>
      </c>
      <c r="E87" s="169" t="s">
        <v>184</v>
      </c>
      <c r="F87" s="170">
        <v>27.8</v>
      </c>
      <c r="G87" s="171"/>
      <c r="H87" s="171"/>
      <c r="I87" s="171">
        <f t="shared" si="8"/>
        <v>0</v>
      </c>
      <c r="J87" s="169">
        <f t="shared" si="9"/>
        <v>81.73</v>
      </c>
      <c r="K87" s="1">
        <f t="shared" si="10"/>
        <v>0</v>
      </c>
      <c r="L87" s="1">
        <f t="shared" si="11"/>
        <v>0</v>
      </c>
      <c r="M87" s="1"/>
      <c r="N87" s="1">
        <v>2.94</v>
      </c>
      <c r="O87" s="1"/>
      <c r="P87" s="161"/>
      <c r="Q87" s="174"/>
      <c r="R87" s="174"/>
      <c r="S87" s="150"/>
      <c r="V87" s="175"/>
      <c r="Z87">
        <v>0</v>
      </c>
    </row>
    <row r="88" spans="1:26" ht="24.95" customHeight="1">
      <c r="A88" s="172"/>
      <c r="B88" s="169" t="s">
        <v>127</v>
      </c>
      <c r="C88" s="173" t="s">
        <v>199</v>
      </c>
      <c r="D88" s="169" t="s">
        <v>200</v>
      </c>
      <c r="E88" s="169" t="s">
        <v>98</v>
      </c>
      <c r="F88" s="170">
        <v>0.03</v>
      </c>
      <c r="G88" s="171"/>
      <c r="H88" s="171"/>
      <c r="I88" s="171">
        <f t="shared" si="8"/>
        <v>0</v>
      </c>
      <c r="J88" s="169">
        <f t="shared" si="9"/>
        <v>6.9</v>
      </c>
      <c r="K88" s="1">
        <f t="shared" si="10"/>
        <v>0</v>
      </c>
      <c r="L88" s="1">
        <f t="shared" si="11"/>
        <v>0</v>
      </c>
      <c r="M88" s="1"/>
      <c r="N88" s="1">
        <v>230</v>
      </c>
      <c r="O88" s="1"/>
      <c r="P88" s="161"/>
      <c r="Q88" s="174"/>
      <c r="R88" s="174"/>
      <c r="S88" s="150"/>
      <c r="V88" s="175"/>
      <c r="Z88">
        <v>0</v>
      </c>
    </row>
    <row r="89" spans="1:26" ht="24.95" customHeight="1">
      <c r="A89" s="172"/>
      <c r="B89" s="169" t="s">
        <v>127</v>
      </c>
      <c r="C89" s="173" t="s">
        <v>201</v>
      </c>
      <c r="D89" s="169" t="s">
        <v>202</v>
      </c>
      <c r="E89" s="169" t="s">
        <v>98</v>
      </c>
      <c r="F89" s="170">
        <v>0.05</v>
      </c>
      <c r="G89" s="171"/>
      <c r="H89" s="171"/>
      <c r="I89" s="171">
        <f t="shared" si="8"/>
        <v>0</v>
      </c>
      <c r="J89" s="169">
        <f t="shared" si="9"/>
        <v>11.5</v>
      </c>
      <c r="K89" s="1">
        <f t="shared" si="10"/>
        <v>0</v>
      </c>
      <c r="L89" s="1">
        <f t="shared" si="11"/>
        <v>0</v>
      </c>
      <c r="M89" s="1"/>
      <c r="N89" s="1">
        <v>230</v>
      </c>
      <c r="O89" s="1"/>
      <c r="P89" s="161"/>
      <c r="Q89" s="174"/>
      <c r="R89" s="174"/>
      <c r="S89" s="150"/>
      <c r="V89" s="175"/>
      <c r="Z89">
        <v>0</v>
      </c>
    </row>
    <row r="90" spans="1:26" ht="24.95" customHeight="1">
      <c r="A90" s="172"/>
      <c r="B90" s="169" t="s">
        <v>121</v>
      </c>
      <c r="C90" s="173" t="s">
        <v>203</v>
      </c>
      <c r="D90" s="169" t="s">
        <v>204</v>
      </c>
      <c r="E90" s="169" t="s">
        <v>184</v>
      </c>
      <c r="F90" s="170">
        <v>56</v>
      </c>
      <c r="G90" s="171"/>
      <c r="H90" s="171"/>
      <c r="I90" s="171">
        <f t="shared" si="8"/>
        <v>0</v>
      </c>
      <c r="J90" s="169">
        <f t="shared" si="9"/>
        <v>55.44</v>
      </c>
      <c r="K90" s="1">
        <f t="shared" si="10"/>
        <v>0</v>
      </c>
      <c r="L90" s="1">
        <f t="shared" si="11"/>
        <v>0</v>
      </c>
      <c r="M90" s="1"/>
      <c r="N90" s="1">
        <v>0.99</v>
      </c>
      <c r="O90" s="1"/>
      <c r="P90" s="161"/>
      <c r="Q90" s="174"/>
      <c r="R90" s="174"/>
      <c r="S90" s="150"/>
      <c r="V90" s="175"/>
      <c r="Z90">
        <v>0</v>
      </c>
    </row>
    <row r="91" spans="1:26" ht="24.95" customHeight="1">
      <c r="A91" s="172"/>
      <c r="B91" s="169" t="s">
        <v>127</v>
      </c>
      <c r="C91" s="173" t="s">
        <v>205</v>
      </c>
      <c r="D91" s="169" t="s">
        <v>206</v>
      </c>
      <c r="E91" s="169" t="s">
        <v>98</v>
      </c>
      <c r="F91" s="170">
        <v>0.14000000000000001</v>
      </c>
      <c r="G91" s="171"/>
      <c r="H91" s="171"/>
      <c r="I91" s="171">
        <f t="shared" si="8"/>
        <v>0</v>
      </c>
      <c r="J91" s="169">
        <f t="shared" si="9"/>
        <v>29.4</v>
      </c>
      <c r="K91" s="1">
        <f t="shared" si="10"/>
        <v>0</v>
      </c>
      <c r="L91" s="1">
        <f t="shared" si="11"/>
        <v>0</v>
      </c>
      <c r="M91" s="1"/>
      <c r="N91" s="1">
        <v>210</v>
      </c>
      <c r="O91" s="1"/>
      <c r="P91" s="161"/>
      <c r="Q91" s="174"/>
      <c r="R91" s="174"/>
      <c r="S91" s="150"/>
      <c r="V91" s="175"/>
      <c r="Z91">
        <v>0</v>
      </c>
    </row>
    <row r="92" spans="1:26" ht="24.95" customHeight="1">
      <c r="A92" s="172"/>
      <c r="B92" s="169" t="s">
        <v>188</v>
      </c>
      <c r="C92" s="173" t="s">
        <v>207</v>
      </c>
      <c r="D92" s="169" t="s">
        <v>208</v>
      </c>
      <c r="E92" s="169" t="s">
        <v>98</v>
      </c>
      <c r="F92" s="170">
        <v>3.21</v>
      </c>
      <c r="G92" s="171"/>
      <c r="H92" s="171"/>
      <c r="I92" s="171">
        <f t="shared" si="8"/>
        <v>0</v>
      </c>
      <c r="J92" s="169">
        <f t="shared" si="9"/>
        <v>77.040000000000006</v>
      </c>
      <c r="K92" s="1">
        <f t="shared" si="10"/>
        <v>0</v>
      </c>
      <c r="L92" s="1">
        <f t="shared" si="11"/>
        <v>0</v>
      </c>
      <c r="M92" s="1"/>
      <c r="N92" s="1">
        <v>24</v>
      </c>
      <c r="O92" s="1"/>
      <c r="P92" s="168">
        <v>2.3100000000000002E-2</v>
      </c>
      <c r="Q92" s="174"/>
      <c r="R92" s="174">
        <v>2.3100000000000002E-2</v>
      </c>
      <c r="S92" s="150">
        <f>ROUND(F92*(R92),3)</f>
        <v>7.3999999999999996E-2</v>
      </c>
      <c r="V92" s="175"/>
      <c r="Z92">
        <v>0</v>
      </c>
    </row>
    <row r="93" spans="1:26" ht="24.95" customHeight="1">
      <c r="A93" s="172"/>
      <c r="B93" s="169" t="s">
        <v>188</v>
      </c>
      <c r="C93" s="173" t="s">
        <v>209</v>
      </c>
      <c r="D93" s="169" t="s">
        <v>210</v>
      </c>
      <c r="E93" s="169" t="s">
        <v>187</v>
      </c>
      <c r="F93" s="170">
        <v>4</v>
      </c>
      <c r="G93" s="177"/>
      <c r="H93" s="177"/>
      <c r="I93" s="177">
        <f t="shared" si="8"/>
        <v>0</v>
      </c>
      <c r="J93" s="169">
        <f t="shared" si="9"/>
        <v>48.64</v>
      </c>
      <c r="K93" s="1">
        <f t="shared" si="10"/>
        <v>0</v>
      </c>
      <c r="L93" s="1">
        <f t="shared" si="11"/>
        <v>0</v>
      </c>
      <c r="M93" s="1"/>
      <c r="N93" s="1">
        <v>12.16</v>
      </c>
      <c r="O93" s="1"/>
      <c r="P93" s="161"/>
      <c r="Q93" s="174"/>
      <c r="R93" s="174"/>
      <c r="S93" s="150"/>
      <c r="V93" s="175"/>
      <c r="Z93">
        <v>0</v>
      </c>
    </row>
    <row r="94" spans="1:26">
      <c r="A94" s="150"/>
      <c r="B94" s="150"/>
      <c r="C94" s="150"/>
      <c r="D94" s="150" t="s">
        <v>77</v>
      </c>
      <c r="E94" s="150"/>
      <c r="F94" s="168"/>
      <c r="G94" s="153"/>
      <c r="H94" s="153">
        <f>ROUND((SUM(M82:M93))/1,2)</f>
        <v>0</v>
      </c>
      <c r="I94" s="153">
        <f>ROUND((SUM(I82:I93))/1,2)</f>
        <v>0</v>
      </c>
      <c r="J94" s="150"/>
      <c r="K94" s="150"/>
      <c r="L94" s="150">
        <f>ROUND((SUM(L82:L93))/1,2)</f>
        <v>0</v>
      </c>
      <c r="M94" s="150">
        <f>ROUND((SUM(M82:M93))/1,2)</f>
        <v>0</v>
      </c>
      <c r="N94" s="150"/>
      <c r="O94" s="150"/>
      <c r="P94" s="176">
        <f>ROUND((SUM(P82:P93))/1,2)</f>
        <v>0.02</v>
      </c>
      <c r="Q94" s="147"/>
      <c r="R94" s="147"/>
      <c r="S94" s="176">
        <f>ROUND((SUM(S82:S93))/1,2)</f>
        <v>0.09</v>
      </c>
      <c r="T94" s="147"/>
      <c r="U94" s="147"/>
      <c r="V94" s="147"/>
      <c r="W94" s="147"/>
      <c r="X94" s="147"/>
      <c r="Y94" s="147"/>
      <c r="Z94" s="147"/>
    </row>
    <row r="95" spans="1:26">
      <c r="A95" s="1"/>
      <c r="B95" s="1"/>
      <c r="C95" s="1"/>
      <c r="D95" s="1"/>
      <c r="E95" s="1"/>
      <c r="F95" s="161"/>
      <c r="G95" s="143"/>
      <c r="H95" s="143"/>
      <c r="I95" s="143"/>
      <c r="J95" s="1"/>
      <c r="K95" s="1"/>
      <c r="L95" s="1"/>
      <c r="M95" s="1"/>
      <c r="N95" s="1"/>
      <c r="O95" s="1"/>
      <c r="P95" s="1"/>
      <c r="S95" s="1"/>
    </row>
    <row r="96" spans="1:26">
      <c r="A96" s="150"/>
      <c r="B96" s="150"/>
      <c r="C96" s="150"/>
      <c r="D96" s="150" t="s">
        <v>78</v>
      </c>
      <c r="E96" s="150"/>
      <c r="F96" s="168"/>
      <c r="G96" s="151"/>
      <c r="H96" s="151"/>
      <c r="I96" s="151"/>
      <c r="J96" s="150"/>
      <c r="K96" s="150"/>
      <c r="L96" s="150"/>
      <c r="M96" s="150"/>
      <c r="N96" s="150"/>
      <c r="O96" s="150"/>
      <c r="P96" s="150"/>
      <c r="Q96" s="147"/>
      <c r="R96" s="147"/>
      <c r="S96" s="150"/>
      <c r="T96" s="147"/>
      <c r="U96" s="147"/>
      <c r="V96" s="147"/>
      <c r="W96" s="147"/>
      <c r="X96" s="147"/>
      <c r="Y96" s="147"/>
      <c r="Z96" s="147"/>
    </row>
    <row r="97" spans="1:26" ht="24.95" customHeight="1">
      <c r="A97" s="172"/>
      <c r="B97" s="169" t="s">
        <v>211</v>
      </c>
      <c r="C97" s="173" t="s">
        <v>212</v>
      </c>
      <c r="D97" s="169" t="s">
        <v>213</v>
      </c>
      <c r="E97" s="169" t="s">
        <v>126</v>
      </c>
      <c r="F97" s="170">
        <v>15.08</v>
      </c>
      <c r="G97" s="171"/>
      <c r="H97" s="171"/>
      <c r="I97" s="171">
        <f t="shared" ref="I97:I102" si="12">ROUND(F97*(G97+H97),2)</f>
        <v>0</v>
      </c>
      <c r="J97" s="169">
        <f t="shared" ref="J97:J102" si="13">ROUND(F97*(N97),2)</f>
        <v>16.440000000000001</v>
      </c>
      <c r="K97" s="1">
        <f t="shared" ref="K97:K102" si="14">ROUND(F97*(O97),2)</f>
        <v>0</v>
      </c>
      <c r="L97" s="1">
        <f t="shared" ref="L97:L102" si="15">ROUND(F97*(G97),2)</f>
        <v>0</v>
      </c>
      <c r="M97" s="1"/>
      <c r="N97" s="1">
        <v>1.0900000000000001</v>
      </c>
      <c r="O97" s="1"/>
      <c r="P97" s="161"/>
      <c r="Q97" s="174"/>
      <c r="R97" s="174"/>
      <c r="S97" s="150"/>
      <c r="V97" s="175"/>
      <c r="Z97">
        <v>0</v>
      </c>
    </row>
    <row r="98" spans="1:26" ht="24.95" customHeight="1">
      <c r="A98" s="172"/>
      <c r="B98" s="169" t="s">
        <v>121</v>
      </c>
      <c r="C98" s="173" t="s">
        <v>214</v>
      </c>
      <c r="D98" s="169" t="s">
        <v>215</v>
      </c>
      <c r="E98" s="169" t="s">
        <v>126</v>
      </c>
      <c r="F98" s="170">
        <v>42.84</v>
      </c>
      <c r="G98" s="171"/>
      <c r="H98" s="171"/>
      <c r="I98" s="171">
        <f t="shared" si="12"/>
        <v>0</v>
      </c>
      <c r="J98" s="169">
        <f t="shared" si="13"/>
        <v>1240.6500000000001</v>
      </c>
      <c r="K98" s="1">
        <f t="shared" si="14"/>
        <v>0</v>
      </c>
      <c r="L98" s="1">
        <f t="shared" si="15"/>
        <v>0</v>
      </c>
      <c r="M98" s="1"/>
      <c r="N98" s="1">
        <v>28.96</v>
      </c>
      <c r="O98" s="1"/>
      <c r="P98" s="161"/>
      <c r="Q98" s="174"/>
      <c r="R98" s="174"/>
      <c r="S98" s="150"/>
      <c r="V98" s="175"/>
      <c r="Z98">
        <v>0</v>
      </c>
    </row>
    <row r="99" spans="1:26" ht="24.95" customHeight="1">
      <c r="A99" s="172"/>
      <c r="B99" s="169" t="s">
        <v>121</v>
      </c>
      <c r="C99" s="173" t="s">
        <v>216</v>
      </c>
      <c r="D99" s="169" t="s">
        <v>217</v>
      </c>
      <c r="E99" s="169" t="s">
        <v>184</v>
      </c>
      <c r="F99" s="170">
        <v>12</v>
      </c>
      <c r="G99" s="171"/>
      <c r="H99" s="171"/>
      <c r="I99" s="171">
        <f t="shared" si="12"/>
        <v>0</v>
      </c>
      <c r="J99" s="169">
        <f t="shared" si="13"/>
        <v>143.16</v>
      </c>
      <c r="K99" s="1">
        <f t="shared" si="14"/>
        <v>0</v>
      </c>
      <c r="L99" s="1">
        <f t="shared" si="15"/>
        <v>0</v>
      </c>
      <c r="M99" s="1"/>
      <c r="N99" s="1">
        <v>11.93</v>
      </c>
      <c r="O99" s="1"/>
      <c r="P99" s="161"/>
      <c r="Q99" s="174"/>
      <c r="R99" s="174"/>
      <c r="S99" s="150"/>
      <c r="V99" s="175"/>
      <c r="Z99">
        <v>0</v>
      </c>
    </row>
    <row r="100" spans="1:26" ht="24.95" customHeight="1">
      <c r="A100" s="172"/>
      <c r="B100" s="169" t="s">
        <v>121</v>
      </c>
      <c r="C100" s="173" t="s">
        <v>218</v>
      </c>
      <c r="D100" s="169" t="s">
        <v>219</v>
      </c>
      <c r="E100" s="169" t="s">
        <v>184</v>
      </c>
      <c r="F100" s="170">
        <v>12</v>
      </c>
      <c r="G100" s="171"/>
      <c r="H100" s="171"/>
      <c r="I100" s="171">
        <f t="shared" si="12"/>
        <v>0</v>
      </c>
      <c r="J100" s="169">
        <f t="shared" si="13"/>
        <v>189.84</v>
      </c>
      <c r="K100" s="1">
        <f t="shared" si="14"/>
        <v>0</v>
      </c>
      <c r="L100" s="1">
        <f t="shared" si="15"/>
        <v>0</v>
      </c>
      <c r="M100" s="1"/>
      <c r="N100" s="1">
        <v>15.82</v>
      </c>
      <c r="O100" s="1"/>
      <c r="P100" s="161"/>
      <c r="Q100" s="174"/>
      <c r="R100" s="174"/>
      <c r="S100" s="150"/>
      <c r="V100" s="175"/>
      <c r="Z100">
        <v>0</v>
      </c>
    </row>
    <row r="101" spans="1:26" ht="24.95" customHeight="1">
      <c r="A101" s="172"/>
      <c r="B101" s="169" t="s">
        <v>220</v>
      </c>
      <c r="C101" s="173" t="s">
        <v>221</v>
      </c>
      <c r="D101" s="169" t="s">
        <v>222</v>
      </c>
      <c r="E101" s="169" t="s">
        <v>184</v>
      </c>
      <c r="F101" s="170">
        <v>7.2</v>
      </c>
      <c r="G101" s="171"/>
      <c r="H101" s="171"/>
      <c r="I101" s="171">
        <f t="shared" si="12"/>
        <v>0</v>
      </c>
      <c r="J101" s="169">
        <f t="shared" si="13"/>
        <v>112.39</v>
      </c>
      <c r="K101" s="1">
        <f t="shared" si="14"/>
        <v>0</v>
      </c>
      <c r="L101" s="1">
        <f t="shared" si="15"/>
        <v>0</v>
      </c>
      <c r="M101" s="1"/>
      <c r="N101" s="1">
        <v>15.61</v>
      </c>
      <c r="O101" s="1"/>
      <c r="P101" s="168">
        <v>6.8999999999999997E-4</v>
      </c>
      <c r="Q101" s="174"/>
      <c r="R101" s="174">
        <v>6.8999999999999997E-4</v>
      </c>
      <c r="S101" s="150">
        <f>ROUND(F101*(R101),3)</f>
        <v>5.0000000000000001E-3</v>
      </c>
      <c r="V101" s="175"/>
      <c r="Z101">
        <v>0</v>
      </c>
    </row>
    <row r="102" spans="1:26" ht="24.95" customHeight="1">
      <c r="A102" s="172"/>
      <c r="B102" s="169" t="s">
        <v>223</v>
      </c>
      <c r="C102" s="173" t="s">
        <v>224</v>
      </c>
      <c r="D102" s="169" t="s">
        <v>225</v>
      </c>
      <c r="E102" s="169" t="s">
        <v>187</v>
      </c>
      <c r="F102" s="170">
        <v>1.85</v>
      </c>
      <c r="G102" s="177"/>
      <c r="H102" s="177"/>
      <c r="I102" s="177">
        <f t="shared" si="12"/>
        <v>0</v>
      </c>
      <c r="J102" s="169">
        <f t="shared" si="13"/>
        <v>31.51</v>
      </c>
      <c r="K102" s="1">
        <f t="shared" si="14"/>
        <v>0</v>
      </c>
      <c r="L102" s="1">
        <f t="shared" si="15"/>
        <v>0</v>
      </c>
      <c r="M102" s="1"/>
      <c r="N102" s="1">
        <v>17.03</v>
      </c>
      <c r="O102" s="1"/>
      <c r="P102" s="161"/>
      <c r="Q102" s="174"/>
      <c r="R102" s="174"/>
      <c r="S102" s="150"/>
      <c r="V102" s="175"/>
      <c r="Z102">
        <v>0</v>
      </c>
    </row>
    <row r="103" spans="1:26">
      <c r="A103" s="150"/>
      <c r="B103" s="150"/>
      <c r="C103" s="150"/>
      <c r="D103" s="150" t="s">
        <v>78</v>
      </c>
      <c r="E103" s="150"/>
      <c r="F103" s="168"/>
      <c r="G103" s="153"/>
      <c r="H103" s="153">
        <f>ROUND((SUM(M96:M102))/1,2)</f>
        <v>0</v>
      </c>
      <c r="I103" s="153">
        <f>ROUND((SUM(I96:I102))/1,2)</f>
        <v>0</v>
      </c>
      <c r="J103" s="150"/>
      <c r="K103" s="150"/>
      <c r="L103" s="150">
        <f>ROUND((SUM(L96:L102))/1,2)</f>
        <v>0</v>
      </c>
      <c r="M103" s="150">
        <f>ROUND((SUM(M96:M102))/1,2)</f>
        <v>0</v>
      </c>
      <c r="N103" s="150"/>
      <c r="O103" s="150"/>
      <c r="P103" s="176">
        <f>ROUND((SUM(P96:P102))/1,2)</f>
        <v>0</v>
      </c>
      <c r="Q103" s="147"/>
      <c r="R103" s="147"/>
      <c r="S103" s="176">
        <f>ROUND((SUM(S96:S102))/1,2)</f>
        <v>0.01</v>
      </c>
      <c r="T103" s="147"/>
      <c r="U103" s="147"/>
      <c r="V103" s="147"/>
      <c r="W103" s="147"/>
      <c r="X103" s="147"/>
      <c r="Y103" s="147"/>
      <c r="Z103" s="147"/>
    </row>
    <row r="104" spans="1:26">
      <c r="A104" s="1"/>
      <c r="B104" s="1"/>
      <c r="C104" s="1"/>
      <c r="D104" s="1"/>
      <c r="E104" s="1"/>
      <c r="F104" s="161"/>
      <c r="G104" s="143"/>
      <c r="H104" s="143"/>
      <c r="I104" s="143"/>
      <c r="J104" s="1"/>
      <c r="K104" s="1"/>
      <c r="L104" s="1"/>
      <c r="M104" s="1"/>
      <c r="N104" s="1"/>
      <c r="O104" s="1"/>
      <c r="P104" s="1"/>
      <c r="S104" s="1"/>
    </row>
    <row r="105" spans="1:26">
      <c r="A105" s="150"/>
      <c r="B105" s="150"/>
      <c r="C105" s="150"/>
      <c r="D105" s="150" t="s">
        <v>79</v>
      </c>
      <c r="E105" s="150"/>
      <c r="F105" s="168"/>
      <c r="G105" s="151"/>
      <c r="H105" s="151"/>
      <c r="I105" s="151"/>
      <c r="J105" s="150"/>
      <c r="K105" s="150"/>
      <c r="L105" s="150"/>
      <c r="M105" s="150"/>
      <c r="N105" s="150"/>
      <c r="O105" s="150"/>
      <c r="P105" s="150"/>
      <c r="Q105" s="147"/>
      <c r="R105" s="147"/>
      <c r="S105" s="150"/>
      <c r="T105" s="147"/>
      <c r="U105" s="147"/>
      <c r="V105" s="147"/>
      <c r="W105" s="147"/>
      <c r="X105" s="147"/>
      <c r="Y105" s="147"/>
      <c r="Z105" s="147"/>
    </row>
    <row r="106" spans="1:26" ht="24.95" customHeight="1">
      <c r="A106" s="172"/>
      <c r="B106" s="169" t="s">
        <v>226</v>
      </c>
      <c r="C106" s="173" t="s">
        <v>227</v>
      </c>
      <c r="D106" s="169" t="s">
        <v>228</v>
      </c>
      <c r="E106" s="169" t="s">
        <v>126</v>
      </c>
      <c r="F106" s="170">
        <v>44</v>
      </c>
      <c r="G106" s="171"/>
      <c r="H106" s="171"/>
      <c r="I106" s="171">
        <f>ROUND(F106*(G106+H106),2)</f>
        <v>0</v>
      </c>
      <c r="J106" s="169">
        <f>ROUND(F106*(N106),2)</f>
        <v>575.96</v>
      </c>
      <c r="K106" s="1">
        <f>ROUND(F106*(O106),2)</f>
        <v>0</v>
      </c>
      <c r="L106" s="1">
        <f>ROUND(F106*(G106),2)</f>
        <v>0</v>
      </c>
      <c r="M106" s="1"/>
      <c r="N106" s="1">
        <v>13.09</v>
      </c>
      <c r="O106" s="1"/>
      <c r="P106" s="168">
        <v>3.0000000000000001E-5</v>
      </c>
      <c r="Q106" s="174"/>
      <c r="R106" s="174">
        <v>3.0000000000000001E-5</v>
      </c>
      <c r="S106" s="150">
        <f>ROUND(F106*(R106),3)</f>
        <v>1E-3</v>
      </c>
      <c r="V106" s="175"/>
      <c r="Z106">
        <v>0</v>
      </c>
    </row>
    <row r="107" spans="1:26" ht="24.95" customHeight="1">
      <c r="A107" s="172"/>
      <c r="B107" s="169" t="s">
        <v>127</v>
      </c>
      <c r="C107" s="173" t="s">
        <v>229</v>
      </c>
      <c r="D107" s="169" t="s">
        <v>230</v>
      </c>
      <c r="E107" s="169" t="s">
        <v>126</v>
      </c>
      <c r="F107" s="170">
        <v>45.76</v>
      </c>
      <c r="G107" s="171"/>
      <c r="H107" s="171"/>
      <c r="I107" s="171">
        <f>ROUND(F107*(G107+H107),2)</f>
        <v>0</v>
      </c>
      <c r="J107" s="169">
        <f>ROUND(F107*(N107),2)</f>
        <v>458.52</v>
      </c>
      <c r="K107" s="1">
        <f>ROUND(F107*(O107),2)</f>
        <v>0</v>
      </c>
      <c r="L107" s="1">
        <f>ROUND(F107*(G107),2)</f>
        <v>0</v>
      </c>
      <c r="M107" s="1"/>
      <c r="N107" s="1">
        <v>10.02</v>
      </c>
      <c r="O107" s="1"/>
      <c r="P107" s="161"/>
      <c r="Q107" s="174"/>
      <c r="R107" s="174"/>
      <c r="S107" s="150"/>
      <c r="V107" s="175"/>
      <c r="Z107">
        <v>0</v>
      </c>
    </row>
    <row r="108" spans="1:26" ht="24.95" customHeight="1">
      <c r="A108" s="172"/>
      <c r="B108" s="169" t="s">
        <v>226</v>
      </c>
      <c r="C108" s="173" t="s">
        <v>231</v>
      </c>
      <c r="D108" s="169" t="s">
        <v>232</v>
      </c>
      <c r="E108" s="169" t="s">
        <v>187</v>
      </c>
      <c r="F108" s="170">
        <v>0.55000000000000004</v>
      </c>
      <c r="G108" s="177"/>
      <c r="H108" s="177"/>
      <c r="I108" s="177">
        <f>ROUND(F108*(G108+H108),2)</f>
        <v>0</v>
      </c>
      <c r="J108" s="169">
        <f>ROUND(F108*(N108),2)</f>
        <v>5.69</v>
      </c>
      <c r="K108" s="1">
        <f>ROUND(F108*(O108),2)</f>
        <v>0</v>
      </c>
      <c r="L108" s="1">
        <f>ROUND(F108*(G108),2)</f>
        <v>0</v>
      </c>
      <c r="M108" s="1"/>
      <c r="N108" s="1">
        <v>10.35</v>
      </c>
      <c r="O108" s="1"/>
      <c r="P108" s="161"/>
      <c r="Q108" s="174"/>
      <c r="R108" s="174"/>
      <c r="S108" s="150"/>
      <c r="V108" s="175"/>
      <c r="Z108">
        <v>0</v>
      </c>
    </row>
    <row r="109" spans="1:26">
      <c r="A109" s="150"/>
      <c r="B109" s="150"/>
      <c r="C109" s="150"/>
      <c r="D109" s="150" t="s">
        <v>79</v>
      </c>
      <c r="E109" s="150"/>
      <c r="F109" s="168"/>
      <c r="G109" s="153"/>
      <c r="H109" s="153">
        <f>ROUND((SUM(M105:M108))/1,2)</f>
        <v>0</v>
      </c>
      <c r="I109" s="153">
        <f>ROUND((SUM(I105:I108))/1,2)</f>
        <v>0</v>
      </c>
      <c r="J109" s="150"/>
      <c r="K109" s="150"/>
      <c r="L109" s="150">
        <f>ROUND((SUM(L105:L108))/1,2)</f>
        <v>0</v>
      </c>
      <c r="M109" s="150">
        <f>ROUND((SUM(M105:M108))/1,2)</f>
        <v>0</v>
      </c>
      <c r="N109" s="150"/>
      <c r="O109" s="150"/>
      <c r="P109" s="176">
        <f>ROUND((SUM(P105:P108))/1,2)</f>
        <v>0</v>
      </c>
      <c r="Q109" s="147"/>
      <c r="R109" s="147"/>
      <c r="S109" s="176">
        <f>ROUND((SUM(S105:S108))/1,2)</f>
        <v>0</v>
      </c>
      <c r="T109" s="147"/>
      <c r="U109" s="147"/>
      <c r="V109" s="147"/>
      <c r="W109" s="147"/>
      <c r="X109" s="147"/>
      <c r="Y109" s="147"/>
      <c r="Z109" s="147"/>
    </row>
    <row r="110" spans="1:26">
      <c r="A110" s="1"/>
      <c r="B110" s="1"/>
      <c r="C110" s="1"/>
      <c r="D110" s="1"/>
      <c r="E110" s="1"/>
      <c r="F110" s="161"/>
      <c r="G110" s="143"/>
      <c r="H110" s="143"/>
      <c r="I110" s="143"/>
      <c r="J110" s="1"/>
      <c r="K110" s="1"/>
      <c r="L110" s="1"/>
      <c r="M110" s="1"/>
      <c r="N110" s="1"/>
      <c r="O110" s="1"/>
      <c r="P110" s="1"/>
      <c r="S110" s="1"/>
    </row>
    <row r="111" spans="1:26">
      <c r="A111" s="150"/>
      <c r="B111" s="150"/>
      <c r="C111" s="150"/>
      <c r="D111" s="150" t="s">
        <v>80</v>
      </c>
      <c r="E111" s="150"/>
      <c r="F111" s="168"/>
      <c r="G111" s="151"/>
      <c r="H111" s="151"/>
      <c r="I111" s="151"/>
      <c r="J111" s="150"/>
      <c r="K111" s="150"/>
      <c r="L111" s="150"/>
      <c r="M111" s="150"/>
      <c r="N111" s="150"/>
      <c r="O111" s="150"/>
      <c r="P111" s="150"/>
      <c r="Q111" s="147"/>
      <c r="R111" s="147"/>
      <c r="S111" s="150"/>
      <c r="T111" s="147"/>
      <c r="U111" s="147"/>
      <c r="V111" s="147"/>
      <c r="W111" s="147"/>
      <c r="X111" s="147"/>
      <c r="Y111" s="147"/>
      <c r="Z111" s="147"/>
    </row>
    <row r="112" spans="1:26" ht="24.95" customHeight="1">
      <c r="A112" s="172"/>
      <c r="B112" s="169" t="s">
        <v>233</v>
      </c>
      <c r="C112" s="173" t="s">
        <v>234</v>
      </c>
      <c r="D112" s="169" t="s">
        <v>235</v>
      </c>
      <c r="E112" s="169" t="s">
        <v>236</v>
      </c>
      <c r="F112" s="170">
        <v>741.57</v>
      </c>
      <c r="G112" s="171"/>
      <c r="H112" s="171"/>
      <c r="I112" s="171">
        <f>ROUND(F112*(G112+H112),2)</f>
        <v>0</v>
      </c>
      <c r="J112" s="169">
        <f>ROUND(F112*(N112),2)</f>
        <v>2439.77</v>
      </c>
      <c r="K112" s="1">
        <f>ROUND(F112*(O112),2)</f>
        <v>0</v>
      </c>
      <c r="L112" s="1">
        <f>ROUND(F112*(G112),2)</f>
        <v>0</v>
      </c>
      <c r="M112" s="1"/>
      <c r="N112" s="1">
        <v>3.29</v>
      </c>
      <c r="O112" s="1"/>
      <c r="P112" s="168">
        <v>7.0000000000000007E-5</v>
      </c>
      <c r="Q112" s="174"/>
      <c r="R112" s="174">
        <v>7.0000000000000007E-5</v>
      </c>
      <c r="S112" s="150">
        <f>ROUND(F112*(R112),3)</f>
        <v>5.1999999999999998E-2</v>
      </c>
      <c r="V112" s="175"/>
      <c r="Z112">
        <v>0</v>
      </c>
    </row>
    <row r="113" spans="1:26" ht="24.95" customHeight="1">
      <c r="A113" s="172"/>
      <c r="B113" s="169" t="s">
        <v>127</v>
      </c>
      <c r="C113" s="173" t="s">
        <v>237</v>
      </c>
      <c r="D113" s="169" t="s">
        <v>238</v>
      </c>
      <c r="E113" s="169" t="s">
        <v>236</v>
      </c>
      <c r="F113" s="170">
        <v>741.57</v>
      </c>
      <c r="G113" s="171"/>
      <c r="H113" s="171"/>
      <c r="I113" s="171">
        <f>ROUND(F113*(G113+H113),2)</f>
        <v>0</v>
      </c>
      <c r="J113" s="169">
        <f>ROUND(F113*(N113),2)</f>
        <v>3737.51</v>
      </c>
      <c r="K113" s="1">
        <f>ROUND(F113*(O113),2)</f>
        <v>0</v>
      </c>
      <c r="L113" s="1">
        <f>ROUND(F113*(G113),2)</f>
        <v>0</v>
      </c>
      <c r="M113" s="1"/>
      <c r="N113" s="1">
        <v>5.04</v>
      </c>
      <c r="O113" s="1"/>
      <c r="P113" s="161"/>
      <c r="Q113" s="174"/>
      <c r="R113" s="174"/>
      <c r="S113" s="150"/>
      <c r="V113" s="175"/>
      <c r="Z113">
        <v>0</v>
      </c>
    </row>
    <row r="114" spans="1:26" ht="24.95" customHeight="1">
      <c r="A114" s="172"/>
      <c r="B114" s="169" t="s">
        <v>121</v>
      </c>
      <c r="C114" s="173" t="s">
        <v>239</v>
      </c>
      <c r="D114" s="169" t="s">
        <v>240</v>
      </c>
      <c r="E114" s="169" t="s">
        <v>241</v>
      </c>
      <c r="F114" s="170">
        <v>1</v>
      </c>
      <c r="G114" s="171"/>
      <c r="H114" s="171"/>
      <c r="I114" s="171">
        <f>ROUND(F114*(G114+H114),2)</f>
        <v>0</v>
      </c>
      <c r="J114" s="169">
        <f>ROUND(F114*(N114),2)</f>
        <v>62.82</v>
      </c>
      <c r="K114" s="1">
        <f>ROUND(F114*(O114),2)</f>
        <v>0</v>
      </c>
      <c r="L114" s="1">
        <f>ROUND(F114*(G114),2)</f>
        <v>0</v>
      </c>
      <c r="M114" s="1"/>
      <c r="N114" s="1">
        <v>62.82</v>
      </c>
      <c r="O114" s="1"/>
      <c r="P114" s="161"/>
      <c r="Q114" s="174"/>
      <c r="R114" s="174"/>
      <c r="S114" s="150"/>
      <c r="V114" s="175"/>
      <c r="Z114">
        <v>0</v>
      </c>
    </row>
    <row r="115" spans="1:26" ht="24.95" customHeight="1">
      <c r="A115" s="172"/>
      <c r="B115" s="169" t="s">
        <v>121</v>
      </c>
      <c r="C115" s="173" t="s">
        <v>242</v>
      </c>
      <c r="D115" s="169" t="s">
        <v>243</v>
      </c>
      <c r="E115" s="169" t="s">
        <v>151</v>
      </c>
      <c r="F115" s="170">
        <v>1</v>
      </c>
      <c r="G115" s="171"/>
      <c r="H115" s="171"/>
      <c r="I115" s="171">
        <f>ROUND(F115*(G115+H115),2)</f>
        <v>0</v>
      </c>
      <c r="J115" s="169">
        <f>ROUND(F115*(N115),2)</f>
        <v>7</v>
      </c>
      <c r="K115" s="1">
        <f>ROUND(F115*(O115),2)</f>
        <v>0</v>
      </c>
      <c r="L115" s="1">
        <f>ROUND(F115*(G115),2)</f>
        <v>0</v>
      </c>
      <c r="M115" s="1"/>
      <c r="N115" s="1">
        <v>7</v>
      </c>
      <c r="O115" s="1"/>
      <c r="P115" s="161"/>
      <c r="Q115" s="174"/>
      <c r="R115" s="174"/>
      <c r="S115" s="150"/>
      <c r="V115" s="175"/>
      <c r="Z115">
        <v>0</v>
      </c>
    </row>
    <row r="116" spans="1:26" ht="24.95" customHeight="1">
      <c r="A116" s="172"/>
      <c r="B116" s="169" t="s">
        <v>233</v>
      </c>
      <c r="C116" s="173" t="s">
        <v>244</v>
      </c>
      <c r="D116" s="169" t="s">
        <v>245</v>
      </c>
      <c r="E116" s="169" t="s">
        <v>187</v>
      </c>
      <c r="F116" s="170">
        <v>0.9</v>
      </c>
      <c r="G116" s="177"/>
      <c r="H116" s="177"/>
      <c r="I116" s="177">
        <f>ROUND(F116*(G116+H116),2)</f>
        <v>0</v>
      </c>
      <c r="J116" s="169">
        <f>ROUND(F116*(N116),2)</f>
        <v>56.22</v>
      </c>
      <c r="K116" s="1">
        <f>ROUND(F116*(O116),2)</f>
        <v>0</v>
      </c>
      <c r="L116" s="1">
        <f>ROUND(F116*(G116),2)</f>
        <v>0</v>
      </c>
      <c r="M116" s="1"/>
      <c r="N116" s="1">
        <v>62.47</v>
      </c>
      <c r="O116" s="1"/>
      <c r="P116" s="161"/>
      <c r="Q116" s="174"/>
      <c r="R116" s="174"/>
      <c r="S116" s="150"/>
      <c r="V116" s="175"/>
      <c r="Z116">
        <v>0</v>
      </c>
    </row>
    <row r="117" spans="1:26">
      <c r="A117" s="150"/>
      <c r="B117" s="150"/>
      <c r="C117" s="150"/>
      <c r="D117" s="150" t="s">
        <v>80</v>
      </c>
      <c r="E117" s="150"/>
      <c r="F117" s="168"/>
      <c r="G117" s="153"/>
      <c r="H117" s="153">
        <f>ROUND((SUM(M111:M116))/1,2)</f>
        <v>0</v>
      </c>
      <c r="I117" s="153">
        <f>ROUND((SUM(I111:I116))/1,2)</f>
        <v>0</v>
      </c>
      <c r="J117" s="150"/>
      <c r="K117" s="150"/>
      <c r="L117" s="150">
        <f>ROUND((SUM(L111:L116))/1,2)</f>
        <v>0</v>
      </c>
      <c r="M117" s="150">
        <f>ROUND((SUM(M111:M116))/1,2)</f>
        <v>0</v>
      </c>
      <c r="N117" s="150"/>
      <c r="O117" s="150"/>
      <c r="P117" s="176">
        <f>ROUND((SUM(P111:P116))/1,2)</f>
        <v>0</v>
      </c>
      <c r="Q117" s="147"/>
      <c r="R117" s="147"/>
      <c r="S117" s="176">
        <f>ROUND((SUM(S111:S116))/1,2)</f>
        <v>0.05</v>
      </c>
      <c r="T117" s="147"/>
      <c r="U117" s="147"/>
      <c r="V117" s="147"/>
      <c r="W117" s="147"/>
      <c r="X117" s="147"/>
      <c r="Y117" s="147"/>
      <c r="Z117" s="147"/>
    </row>
    <row r="118" spans="1:26">
      <c r="A118" s="1"/>
      <c r="B118" s="1"/>
      <c r="C118" s="1"/>
      <c r="D118" s="1"/>
      <c r="E118" s="1"/>
      <c r="F118" s="161"/>
      <c r="G118" s="143"/>
      <c r="H118" s="143"/>
      <c r="I118" s="143"/>
      <c r="J118" s="1"/>
      <c r="K118" s="1"/>
      <c r="L118" s="1"/>
      <c r="M118" s="1"/>
      <c r="N118" s="1"/>
      <c r="O118" s="1"/>
      <c r="P118" s="1"/>
      <c r="S118" s="1"/>
    </row>
    <row r="119" spans="1:26">
      <c r="A119" s="150"/>
      <c r="B119" s="150"/>
      <c r="C119" s="150"/>
      <c r="D119" s="150" t="s">
        <v>81</v>
      </c>
      <c r="E119" s="150"/>
      <c r="F119" s="168"/>
      <c r="G119" s="151"/>
      <c r="H119" s="151"/>
      <c r="I119" s="151"/>
      <c r="J119" s="150"/>
      <c r="K119" s="150"/>
      <c r="L119" s="150"/>
      <c r="M119" s="150"/>
      <c r="N119" s="150"/>
      <c r="O119" s="150"/>
      <c r="P119" s="150"/>
      <c r="Q119" s="147"/>
      <c r="R119" s="147"/>
      <c r="S119" s="150"/>
      <c r="T119" s="147"/>
      <c r="U119" s="147"/>
      <c r="V119" s="147"/>
      <c r="W119" s="147"/>
      <c r="X119" s="147"/>
      <c r="Y119" s="147"/>
      <c r="Z119" s="147"/>
    </row>
    <row r="120" spans="1:26" ht="24.95" customHeight="1">
      <c r="A120" s="172"/>
      <c r="B120" s="169" t="s">
        <v>121</v>
      </c>
      <c r="C120" s="173" t="s">
        <v>246</v>
      </c>
      <c r="D120" s="169" t="s">
        <v>247</v>
      </c>
      <c r="E120" s="169" t="s">
        <v>126</v>
      </c>
      <c r="F120" s="170">
        <v>88</v>
      </c>
      <c r="G120" s="171"/>
      <c r="H120" s="171"/>
      <c r="I120" s="171">
        <f>ROUND(F120*(G120+H120),2)</f>
        <v>0</v>
      </c>
      <c r="J120" s="169">
        <f>ROUND(F120*(N120),2)</f>
        <v>426.8</v>
      </c>
      <c r="K120" s="1">
        <f>ROUND(F120*(O120),2)</f>
        <v>0</v>
      </c>
      <c r="L120" s="1">
        <f>ROUND(F120*(G120),2)</f>
        <v>0</v>
      </c>
      <c r="M120" s="1"/>
      <c r="N120" s="1">
        <v>4.8499999999999996</v>
      </c>
      <c r="O120" s="1"/>
      <c r="P120" s="161"/>
      <c r="Q120" s="174"/>
      <c r="R120" s="174"/>
      <c r="S120" s="150"/>
      <c r="V120" s="175"/>
      <c r="Z120">
        <v>0</v>
      </c>
    </row>
    <row r="121" spans="1:26">
      <c r="A121" s="150"/>
      <c r="B121" s="150"/>
      <c r="C121" s="150"/>
      <c r="D121" s="150" t="s">
        <v>81</v>
      </c>
      <c r="E121" s="150"/>
      <c r="F121" s="150"/>
      <c r="G121" s="153"/>
      <c r="H121" s="153"/>
      <c r="I121" s="153">
        <f>ROUND((SUM(I119:I120))/1,2)</f>
        <v>0</v>
      </c>
      <c r="J121" s="150"/>
      <c r="K121" s="150"/>
      <c r="L121" s="150">
        <f>ROUND((SUM(L119:L120))/1,2)</f>
        <v>0</v>
      </c>
      <c r="M121" s="150">
        <f>ROUND((SUM(M119:M120))/1,2)</f>
        <v>0</v>
      </c>
      <c r="N121" s="150"/>
      <c r="O121" s="150"/>
      <c r="P121" s="176"/>
      <c r="S121" s="168">
        <f>ROUND((SUM(S119:S120))/1,2)</f>
        <v>0</v>
      </c>
      <c r="V121">
        <f>ROUND((SUM(V119:V120))/1,2)</f>
        <v>0</v>
      </c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S122" s="1"/>
    </row>
    <row r="123" spans="1:26">
      <c r="A123" s="150"/>
      <c r="B123" s="150"/>
      <c r="C123" s="150"/>
      <c r="D123" s="2" t="s">
        <v>75</v>
      </c>
      <c r="E123" s="150"/>
      <c r="F123" s="150"/>
      <c r="G123" s="153"/>
      <c r="H123" s="153">
        <f>ROUND((SUM(M76:M122))/2,2)</f>
        <v>0</v>
      </c>
      <c r="I123" s="153">
        <f>ROUND((SUM(I76:I122))/2,2)</f>
        <v>0</v>
      </c>
      <c r="J123" s="150"/>
      <c r="K123" s="150"/>
      <c r="L123" s="150">
        <f>ROUND((SUM(L76:L122))/2,2)</f>
        <v>0</v>
      </c>
      <c r="M123" s="150">
        <f>ROUND((SUM(M76:M122))/2,2)</f>
        <v>0</v>
      </c>
      <c r="N123" s="150"/>
      <c r="O123" s="150"/>
      <c r="P123" s="176"/>
      <c r="S123" s="176">
        <f>ROUND((SUM(S76:S122))/2,2)</f>
        <v>0.16</v>
      </c>
      <c r="V123">
        <f>ROUND((SUM(V76:V122))/2,2)</f>
        <v>0</v>
      </c>
    </row>
    <row r="124" spans="1:26">
      <c r="A124" s="178"/>
      <c r="B124" s="178"/>
      <c r="C124" s="178"/>
      <c r="D124" s="178" t="s">
        <v>82</v>
      </c>
      <c r="E124" s="178"/>
      <c r="F124" s="178"/>
      <c r="G124" s="179"/>
      <c r="H124" s="179">
        <f>ROUND((SUM(M9:M123))/3,2)</f>
        <v>0</v>
      </c>
      <c r="I124" s="179">
        <f>ROUND((SUM(I9:I123))/3,2)</f>
        <v>0</v>
      </c>
      <c r="J124" s="178"/>
      <c r="K124" s="178">
        <f>ROUND((SUM(K9:K123))/3,2)</f>
        <v>0</v>
      </c>
      <c r="L124" s="178">
        <f>ROUND((SUM(L9:L123))/3,2)</f>
        <v>0</v>
      </c>
      <c r="M124" s="178">
        <f>ROUND((SUM(M9:M123))/3,2)</f>
        <v>0</v>
      </c>
      <c r="N124" s="178"/>
      <c r="O124" s="178"/>
      <c r="P124" s="180"/>
      <c r="Q124" s="181"/>
      <c r="R124" s="181"/>
      <c r="S124" s="196">
        <f>ROUND((SUM(S9:S123))/3,2)</f>
        <v>29.47</v>
      </c>
      <c r="T124" s="181"/>
      <c r="U124" s="181"/>
      <c r="V124" s="181">
        <f>ROUND((SUM(V9:V123))/3,2)</f>
        <v>0</v>
      </c>
      <c r="Z124">
        <f>(SUM(Z9:Z123))</f>
        <v>0</v>
      </c>
    </row>
  </sheetData>
  <mergeCells count="3">
    <mergeCell ref="B1:H1"/>
    <mergeCell ref="B2:H2"/>
    <mergeCell ref="B3:H3"/>
  </mergeCells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Rekonštrukcia turistickej infraštruktúry pri rieke Topľa / SO 01 Altánok</oddHeader>
    <oddFooter>&amp;RStrana &amp;P z &amp;N    &amp;L&amp;7Spracované systémom Systematic®pyramida.wsn, tel.: 051 77 10 585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41"/>
  <sheetViews>
    <sheetView workbookViewId="0"/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14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207" t="s">
        <v>1</v>
      </c>
      <c r="C2" s="208"/>
      <c r="D2" s="208"/>
      <c r="E2" s="208"/>
      <c r="F2" s="208"/>
      <c r="G2" s="208"/>
      <c r="H2" s="208"/>
      <c r="I2" s="208"/>
      <c r="J2" s="209"/>
    </row>
    <row r="3" spans="1:23" ht="18" customHeight="1">
      <c r="A3" s="11"/>
      <c r="B3" s="34" t="s">
        <v>248</v>
      </c>
      <c r="C3" s="35"/>
      <c r="D3" s="36"/>
      <c r="E3" s="36"/>
      <c r="F3" s="36"/>
      <c r="G3" s="16"/>
      <c r="H3" s="16"/>
      <c r="I3" s="37" t="s">
        <v>15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17</v>
      </c>
      <c r="J4" s="30"/>
    </row>
    <row r="5" spans="1:23" ht="18" customHeight="1" thickBot="1">
      <c r="A5" s="11"/>
      <c r="B5" s="38" t="s">
        <v>18</v>
      </c>
      <c r="C5" s="19"/>
      <c r="D5" s="16"/>
      <c r="E5" s="16"/>
      <c r="F5" s="39" t="s">
        <v>19</v>
      </c>
      <c r="G5" s="16"/>
      <c r="H5" s="16"/>
      <c r="I5" s="37" t="s">
        <v>20</v>
      </c>
      <c r="J5" s="40" t="s">
        <v>21</v>
      </c>
    </row>
    <row r="6" spans="1:23" ht="20.100000000000001" customHeight="1" thickTop="1">
      <c r="A6" s="11"/>
      <c r="B6" s="201" t="s">
        <v>22</v>
      </c>
      <c r="C6" s="202"/>
      <c r="D6" s="202"/>
      <c r="E6" s="202"/>
      <c r="F6" s="202"/>
      <c r="G6" s="202"/>
      <c r="H6" s="202"/>
      <c r="I6" s="202"/>
      <c r="J6" s="203"/>
    </row>
    <row r="7" spans="1:23" ht="18" customHeight="1">
      <c r="A7" s="11"/>
      <c r="B7" s="49" t="s">
        <v>25</v>
      </c>
      <c r="C7" s="42"/>
      <c r="D7" s="17"/>
      <c r="E7" s="17"/>
      <c r="F7" s="17"/>
      <c r="G7" s="50" t="s">
        <v>26</v>
      </c>
      <c r="H7" s="17"/>
      <c r="I7" s="28"/>
      <c r="J7" s="43"/>
    </row>
    <row r="8" spans="1:23" ht="20.100000000000001" customHeight="1">
      <c r="A8" s="11"/>
      <c r="B8" s="204" t="s">
        <v>23</v>
      </c>
      <c r="C8" s="205"/>
      <c r="D8" s="205"/>
      <c r="E8" s="205"/>
      <c r="F8" s="205"/>
      <c r="G8" s="205"/>
      <c r="H8" s="205"/>
      <c r="I8" s="205"/>
      <c r="J8" s="206"/>
    </row>
    <row r="9" spans="1:23" ht="18" customHeight="1">
      <c r="A9" s="11"/>
      <c r="B9" s="38" t="s">
        <v>25</v>
      </c>
      <c r="C9" s="19"/>
      <c r="D9" s="16"/>
      <c r="E9" s="16"/>
      <c r="F9" s="16"/>
      <c r="G9" s="39" t="s">
        <v>26</v>
      </c>
      <c r="H9" s="16"/>
      <c r="I9" s="27"/>
      <c r="J9" s="30"/>
    </row>
    <row r="10" spans="1:23" ht="20.100000000000001" customHeight="1">
      <c r="A10" s="11"/>
      <c r="B10" s="204" t="s">
        <v>24</v>
      </c>
      <c r="C10" s="205"/>
      <c r="D10" s="205"/>
      <c r="E10" s="205"/>
      <c r="F10" s="205"/>
      <c r="G10" s="205"/>
      <c r="H10" s="205"/>
      <c r="I10" s="205"/>
      <c r="J10" s="206"/>
    </row>
    <row r="11" spans="1:23" ht="18" customHeight="1" thickBot="1">
      <c r="A11" s="11"/>
      <c r="B11" s="38" t="s">
        <v>25</v>
      </c>
      <c r="C11" s="19"/>
      <c r="D11" s="16"/>
      <c r="E11" s="16"/>
      <c r="F11" s="16"/>
      <c r="G11" s="39" t="s">
        <v>26</v>
      </c>
      <c r="H11" s="16"/>
      <c r="I11" s="27"/>
      <c r="J11" s="30"/>
    </row>
    <row r="12" spans="1:23" ht="18" customHeight="1" thickTop="1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3" t="s">
        <v>27</v>
      </c>
      <c r="C15" s="84" t="s">
        <v>6</v>
      </c>
      <c r="D15" s="84" t="s">
        <v>54</v>
      </c>
      <c r="E15" s="85" t="s">
        <v>55</v>
      </c>
      <c r="F15" s="97" t="s">
        <v>56</v>
      </c>
      <c r="G15" s="51" t="s">
        <v>32</v>
      </c>
      <c r="H15" s="54" t="s">
        <v>33</v>
      </c>
      <c r="I15" s="26"/>
      <c r="J15" s="48"/>
    </row>
    <row r="16" spans="1:23" ht="18" customHeight="1">
      <c r="A16" s="11"/>
      <c r="B16" s="86">
        <v>1</v>
      </c>
      <c r="C16" s="87" t="s">
        <v>28</v>
      </c>
      <c r="D16" s="88"/>
      <c r="E16" s="89"/>
      <c r="F16" s="98"/>
      <c r="G16" s="52">
        <v>6</v>
      </c>
      <c r="H16" s="107" t="s">
        <v>34</v>
      </c>
      <c r="I16" s="121"/>
      <c r="J16" s="118">
        <v>0</v>
      </c>
    </row>
    <row r="17" spans="1:26" ht="18" customHeight="1">
      <c r="A17" s="11"/>
      <c r="B17" s="59">
        <v>2</v>
      </c>
      <c r="C17" s="63" t="s">
        <v>29</v>
      </c>
      <c r="D17" s="70">
        <f>'Rekap 14315'!B13</f>
        <v>0</v>
      </c>
      <c r="E17" s="68">
        <f>'Rekap 14315'!C13</f>
        <v>0</v>
      </c>
      <c r="F17" s="73">
        <f>'Rekap 14315'!D13</f>
        <v>0</v>
      </c>
      <c r="G17" s="53">
        <v>7</v>
      </c>
      <c r="H17" s="108" t="s">
        <v>35</v>
      </c>
      <c r="I17" s="121"/>
      <c r="J17" s="119">
        <f>'SO 14315'!Z33</f>
        <v>0</v>
      </c>
    </row>
    <row r="18" spans="1:26" ht="18" customHeight="1">
      <c r="A18" s="11"/>
      <c r="B18" s="60">
        <v>3</v>
      </c>
      <c r="C18" s="64" t="s">
        <v>30</v>
      </c>
      <c r="D18" s="71"/>
      <c r="E18" s="69"/>
      <c r="F18" s="74"/>
      <c r="G18" s="53">
        <v>8</v>
      </c>
      <c r="H18" s="108" t="s">
        <v>36</v>
      </c>
      <c r="I18" s="121"/>
      <c r="J18" s="119">
        <v>0</v>
      </c>
    </row>
    <row r="19" spans="1:26" ht="18" customHeight="1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26" ht="18" customHeight="1" thickBot="1">
      <c r="A20" s="11"/>
      <c r="B20" s="60">
        <v>5</v>
      </c>
      <c r="C20" s="66" t="s">
        <v>31</v>
      </c>
      <c r="D20" s="72"/>
      <c r="E20" s="92"/>
      <c r="F20" s="99">
        <f>SUM(F16:F19)</f>
        <v>0</v>
      </c>
      <c r="G20" s="53">
        <v>10</v>
      </c>
      <c r="H20" s="108" t="s">
        <v>31</v>
      </c>
      <c r="I20" s="123"/>
      <c r="J20" s="91">
        <f>SUM(J16:J19)</f>
        <v>0</v>
      </c>
    </row>
    <row r="21" spans="1:26" ht="18" customHeight="1" thickTop="1">
      <c r="A21" s="11"/>
      <c r="B21" s="57" t="s">
        <v>44</v>
      </c>
      <c r="C21" s="61" t="s">
        <v>7</v>
      </c>
      <c r="D21" s="67"/>
      <c r="E21" s="18"/>
      <c r="F21" s="90"/>
      <c r="G21" s="57" t="s">
        <v>50</v>
      </c>
      <c r="H21" s="54" t="s">
        <v>7</v>
      </c>
      <c r="I21" s="28"/>
      <c r="J21" s="124"/>
    </row>
    <row r="22" spans="1:26" ht="18" customHeight="1">
      <c r="A22" s="11"/>
      <c r="B22" s="52">
        <v>11</v>
      </c>
      <c r="C22" s="55" t="s">
        <v>45</v>
      </c>
      <c r="D22" s="79"/>
      <c r="E22" s="81" t="s">
        <v>48</v>
      </c>
      <c r="F22" s="73">
        <f>((F16*U22*0)+(F17*V22*0)+(F18*W22*0))/100</f>
        <v>0</v>
      </c>
      <c r="G22" s="52">
        <v>16</v>
      </c>
      <c r="H22" s="107" t="s">
        <v>51</v>
      </c>
      <c r="I22" s="122" t="s">
        <v>48</v>
      </c>
      <c r="J22" s="118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53">
        <v>12</v>
      </c>
      <c r="C23" s="56" t="s">
        <v>46</v>
      </c>
      <c r="D23" s="58"/>
      <c r="E23" s="81" t="s">
        <v>49</v>
      </c>
      <c r="F23" s="74">
        <f>((F16*U23*0)+(F17*V23*0)+(F18*W23*0))/100</f>
        <v>0</v>
      </c>
      <c r="G23" s="53">
        <v>17</v>
      </c>
      <c r="H23" s="108" t="s">
        <v>52</v>
      </c>
      <c r="I23" s="122" t="s">
        <v>48</v>
      </c>
      <c r="J23" s="119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53">
        <v>13</v>
      </c>
      <c r="C24" s="56" t="s">
        <v>47</v>
      </c>
      <c r="D24" s="58"/>
      <c r="E24" s="81" t="s">
        <v>48</v>
      </c>
      <c r="F24" s="74">
        <f>((F16*U24*0)+(F17*V24*0)+(F18*W24*0))/100</f>
        <v>0</v>
      </c>
      <c r="G24" s="53">
        <v>18</v>
      </c>
      <c r="H24" s="108" t="s">
        <v>53</v>
      </c>
      <c r="I24" s="122" t="s">
        <v>49</v>
      </c>
      <c r="J24" s="119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20"/>
    </row>
    <row r="26" spans="1:26" ht="18" customHeight="1" thickBot="1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31</v>
      </c>
      <c r="I26" s="123"/>
      <c r="J26" s="91">
        <f>SUM(J22:J25)+SUM(F22:F25)</f>
        <v>0</v>
      </c>
    </row>
    <row r="27" spans="1:26" ht="18" customHeight="1" thickTop="1">
      <c r="A27" s="11"/>
      <c r="B27" s="93"/>
      <c r="C27" s="135" t="s">
        <v>59</v>
      </c>
      <c r="D27" s="128"/>
      <c r="E27" s="94"/>
      <c r="F27" s="29"/>
      <c r="G27" s="101" t="s">
        <v>37</v>
      </c>
      <c r="H27" s="96" t="s">
        <v>38</v>
      </c>
      <c r="I27" s="28"/>
      <c r="J27" s="31"/>
    </row>
    <row r="28" spans="1:26" ht="18" customHeight="1">
      <c r="A28" s="11"/>
      <c r="B28" s="25"/>
      <c r="C28" s="126"/>
      <c r="D28" s="129"/>
      <c r="E28" s="21"/>
      <c r="F28" s="11"/>
      <c r="G28" s="102">
        <v>21</v>
      </c>
      <c r="H28" s="106" t="s">
        <v>39</v>
      </c>
      <c r="I28" s="114"/>
      <c r="J28" s="110">
        <f>F20+J20+F26+J26</f>
        <v>0</v>
      </c>
    </row>
    <row r="29" spans="1:26" ht="18" customHeight="1">
      <c r="A29" s="11"/>
      <c r="B29" s="75"/>
      <c r="C29" s="127"/>
      <c r="D29" s="130"/>
      <c r="E29" s="21"/>
      <c r="F29" s="11"/>
      <c r="G29" s="52">
        <v>22</v>
      </c>
      <c r="H29" s="107" t="s">
        <v>40</v>
      </c>
      <c r="I29" s="115">
        <f>J28-SUM('SO 14315'!K9:'SO 14315'!K32)</f>
        <v>0</v>
      </c>
      <c r="J29" s="111">
        <f>ROUND(((ROUND(I29,2)*20)*1/100),2)</f>
        <v>0</v>
      </c>
    </row>
    <row r="30" spans="1:26" ht="18" customHeight="1">
      <c r="A30" s="11"/>
      <c r="B30" s="22"/>
      <c r="C30" s="117"/>
      <c r="D30" s="121"/>
      <c r="E30" s="21"/>
      <c r="F30" s="11"/>
      <c r="G30" s="53">
        <v>23</v>
      </c>
      <c r="H30" s="108" t="s">
        <v>41</v>
      </c>
      <c r="I30" s="81">
        <f>SUM('SO 14315'!K9:'SO 14315'!K32)</f>
        <v>0</v>
      </c>
      <c r="J30" s="112">
        <f>ROUND(((ROUND(I30,2)*0)/100),2)</f>
        <v>0</v>
      </c>
    </row>
    <row r="31" spans="1:26" ht="18" customHeight="1">
      <c r="A31" s="11"/>
      <c r="B31" s="23"/>
      <c r="C31" s="131"/>
      <c r="D31" s="132"/>
      <c r="E31" s="21"/>
      <c r="F31" s="11"/>
      <c r="G31" s="102">
        <v>24</v>
      </c>
      <c r="H31" s="106" t="s">
        <v>42</v>
      </c>
      <c r="I31" s="105"/>
      <c r="J31" s="125">
        <f>SUM(J28:J30)</f>
        <v>0</v>
      </c>
    </row>
    <row r="32" spans="1:26" ht="18" customHeight="1" thickBot="1">
      <c r="A32" s="11"/>
      <c r="B32" s="41"/>
      <c r="C32" s="109"/>
      <c r="D32" s="116"/>
      <c r="E32" s="76"/>
      <c r="F32" s="77"/>
      <c r="G32" s="52" t="s">
        <v>43</v>
      </c>
      <c r="H32" s="109"/>
      <c r="I32" s="116"/>
      <c r="J32" s="113"/>
    </row>
    <row r="33" spans="1:10" ht="18" customHeight="1" thickTop="1">
      <c r="A33" s="11"/>
      <c r="B33" s="93"/>
      <c r="C33" s="94"/>
      <c r="D33" s="133" t="s">
        <v>57</v>
      </c>
      <c r="E33" s="15"/>
      <c r="F33" s="95"/>
      <c r="G33" s="103">
        <v>26</v>
      </c>
      <c r="H33" s="134" t="s">
        <v>58</v>
      </c>
      <c r="I33" s="29"/>
      <c r="J33" s="104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Z500"/>
  <sheetViews>
    <sheetView workbookViewId="0"/>
  </sheetViews>
  <sheetFormatPr defaultColWidth="0" defaultRowHeight="1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20.100000000000001" customHeight="1">
      <c r="A1" s="210" t="s">
        <v>22</v>
      </c>
      <c r="B1" s="211"/>
      <c r="C1" s="211"/>
      <c r="D1" s="212"/>
      <c r="E1" s="138" t="s">
        <v>19</v>
      </c>
      <c r="F1" s="137"/>
      <c r="W1">
        <v>30.126000000000001</v>
      </c>
    </row>
    <row r="2" spans="1:26" ht="20.100000000000001" customHeight="1">
      <c r="A2" s="210" t="s">
        <v>23</v>
      </c>
      <c r="B2" s="211"/>
      <c r="C2" s="211"/>
      <c r="D2" s="212"/>
      <c r="E2" s="138" t="s">
        <v>17</v>
      </c>
      <c r="F2" s="137"/>
    </row>
    <row r="3" spans="1:26" ht="20.100000000000001" customHeight="1">
      <c r="A3" s="210" t="s">
        <v>24</v>
      </c>
      <c r="B3" s="211"/>
      <c r="C3" s="211"/>
      <c r="D3" s="212"/>
      <c r="E3" s="138" t="s">
        <v>63</v>
      </c>
      <c r="F3" s="137"/>
    </row>
    <row r="4" spans="1:26">
      <c r="A4" s="139" t="s">
        <v>1</v>
      </c>
      <c r="B4" s="136"/>
      <c r="C4" s="136"/>
      <c r="D4" s="136"/>
      <c r="E4" s="136"/>
      <c r="F4" s="136"/>
    </row>
    <row r="5" spans="1:26">
      <c r="A5" s="139" t="s">
        <v>248</v>
      </c>
      <c r="B5" s="136"/>
      <c r="C5" s="136"/>
      <c r="D5" s="136"/>
      <c r="E5" s="136"/>
      <c r="F5" s="136"/>
    </row>
    <row r="6" spans="1:26">
      <c r="A6" s="136"/>
      <c r="B6" s="136"/>
      <c r="C6" s="136"/>
      <c r="D6" s="136"/>
      <c r="E6" s="136"/>
      <c r="F6" s="136"/>
    </row>
    <row r="7" spans="1:26">
      <c r="A7" s="136"/>
      <c r="B7" s="136"/>
      <c r="C7" s="136"/>
      <c r="D7" s="136"/>
      <c r="E7" s="136"/>
      <c r="F7" s="136"/>
    </row>
    <row r="8" spans="1:26">
      <c r="A8" s="140" t="s">
        <v>64</v>
      </c>
      <c r="B8" s="136"/>
      <c r="C8" s="136"/>
      <c r="D8" s="136"/>
      <c r="E8" s="136"/>
      <c r="F8" s="136"/>
    </row>
    <row r="9" spans="1:26">
      <c r="A9" s="141" t="s">
        <v>60</v>
      </c>
      <c r="B9" s="141" t="s">
        <v>54</v>
      </c>
      <c r="C9" s="141" t="s">
        <v>55</v>
      </c>
      <c r="D9" s="141" t="s">
        <v>31</v>
      </c>
      <c r="E9" s="141" t="s">
        <v>61</v>
      </c>
      <c r="F9" s="141" t="s">
        <v>62</v>
      </c>
    </row>
    <row r="10" spans="1:26">
      <c r="A10" s="148" t="s">
        <v>75</v>
      </c>
      <c r="B10" s="149"/>
      <c r="C10" s="145"/>
      <c r="D10" s="145"/>
      <c r="E10" s="146"/>
      <c r="F10" s="146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>
      <c r="A11" s="150" t="s">
        <v>80</v>
      </c>
      <c r="B11" s="151">
        <f>'SO 14315'!L23</f>
        <v>0</v>
      </c>
      <c r="C11" s="151">
        <f>'SO 14315'!M23</f>
        <v>0</v>
      </c>
      <c r="D11" s="151">
        <f>'SO 14315'!I23</f>
        <v>0</v>
      </c>
      <c r="E11" s="152">
        <f>'SO 14315'!P23</f>
        <v>0</v>
      </c>
      <c r="F11" s="152">
        <f>'SO 14315'!S23</f>
        <v>0</v>
      </c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>
      <c r="A12" s="150" t="s">
        <v>81</v>
      </c>
      <c r="B12" s="151">
        <f>'SO 14315'!L30</f>
        <v>0</v>
      </c>
      <c r="C12" s="151">
        <f>'SO 14315'!M30</f>
        <v>0</v>
      </c>
      <c r="D12" s="151">
        <f>'SO 14315'!I30</f>
        <v>0</v>
      </c>
      <c r="E12" s="152">
        <f>'SO 14315'!P30</f>
        <v>0</v>
      </c>
      <c r="F12" s="152">
        <f>'SO 14315'!S30</f>
        <v>0.1</v>
      </c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>
      <c r="A13" s="2" t="s">
        <v>75</v>
      </c>
      <c r="B13" s="153">
        <f>'SO 14315'!L32</f>
        <v>0</v>
      </c>
      <c r="C13" s="153">
        <f>'SO 14315'!M32</f>
        <v>0</v>
      </c>
      <c r="D13" s="153">
        <f>'SO 14315'!I32</f>
        <v>0</v>
      </c>
      <c r="E13" s="154">
        <f>'SO 14315'!S32</f>
        <v>0.1</v>
      </c>
      <c r="F13" s="154">
        <f>'SO 14315'!V32</f>
        <v>0</v>
      </c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</row>
    <row r="14" spans="1:26">
      <c r="A14" s="1"/>
      <c r="B14" s="143"/>
      <c r="C14" s="143"/>
      <c r="D14" s="143"/>
      <c r="E14" s="142"/>
      <c r="F14" s="142"/>
    </row>
    <row r="15" spans="1:26">
      <c r="A15" s="2" t="s">
        <v>82</v>
      </c>
      <c r="B15" s="153">
        <f>'SO 14315'!L33</f>
        <v>0</v>
      </c>
      <c r="C15" s="153">
        <f>'SO 14315'!M33</f>
        <v>0</v>
      </c>
      <c r="D15" s="153">
        <f>'SO 14315'!I33</f>
        <v>0</v>
      </c>
      <c r="E15" s="154">
        <f>'SO 14315'!S33</f>
        <v>0.1</v>
      </c>
      <c r="F15" s="154">
        <f>'SO 14315'!V33</f>
        <v>0</v>
      </c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</row>
    <row r="16" spans="1:26">
      <c r="A16" s="1"/>
      <c r="B16" s="143"/>
      <c r="C16" s="143"/>
      <c r="D16" s="143"/>
      <c r="E16" s="142"/>
      <c r="F16" s="142"/>
    </row>
    <row r="17" spans="1:6">
      <c r="A17" s="1"/>
      <c r="B17" s="143"/>
      <c r="C17" s="143"/>
      <c r="D17" s="143"/>
      <c r="E17" s="142"/>
      <c r="F17" s="142"/>
    </row>
    <row r="18" spans="1:6">
      <c r="A18" s="1"/>
      <c r="B18" s="143"/>
      <c r="C18" s="143"/>
      <c r="D18" s="143"/>
      <c r="E18" s="142"/>
      <c r="F18" s="142"/>
    </row>
    <row r="19" spans="1:6">
      <c r="A19" s="1"/>
      <c r="B19" s="143"/>
      <c r="C19" s="143"/>
      <c r="D19" s="143"/>
      <c r="E19" s="142"/>
      <c r="F19" s="142"/>
    </row>
    <row r="20" spans="1:6">
      <c r="A20" s="1"/>
      <c r="B20" s="143"/>
      <c r="C20" s="143"/>
      <c r="D20" s="143"/>
      <c r="E20" s="142"/>
      <c r="F20" s="142"/>
    </row>
    <row r="21" spans="1:6">
      <c r="A21" s="1"/>
      <c r="B21" s="143"/>
      <c r="C21" s="143"/>
      <c r="D21" s="143"/>
      <c r="E21" s="142"/>
      <c r="F21" s="142"/>
    </row>
    <row r="22" spans="1:6">
      <c r="A22" s="1"/>
      <c r="B22" s="143"/>
      <c r="C22" s="143"/>
      <c r="D22" s="143"/>
      <c r="E22" s="142"/>
      <c r="F22" s="142"/>
    </row>
    <row r="23" spans="1:6">
      <c r="A23" s="1"/>
      <c r="B23" s="143"/>
      <c r="C23" s="143"/>
      <c r="D23" s="143"/>
      <c r="E23" s="142"/>
      <c r="F23" s="142"/>
    </row>
    <row r="24" spans="1:6">
      <c r="A24" s="1"/>
      <c r="B24" s="143"/>
      <c r="C24" s="143"/>
      <c r="D24" s="143"/>
      <c r="E24" s="142"/>
      <c r="F24" s="142"/>
    </row>
    <row r="25" spans="1:6">
      <c r="A25" s="1"/>
      <c r="B25" s="143"/>
      <c r="C25" s="143"/>
      <c r="D25" s="143"/>
      <c r="E25" s="142"/>
      <c r="F25" s="142"/>
    </row>
    <row r="26" spans="1:6">
      <c r="A26" s="1"/>
      <c r="B26" s="143"/>
      <c r="C26" s="143"/>
      <c r="D26" s="143"/>
      <c r="E26" s="142"/>
      <c r="F26" s="142"/>
    </row>
    <row r="27" spans="1:6">
      <c r="A27" s="1"/>
      <c r="B27" s="143"/>
      <c r="C27" s="143"/>
      <c r="D27" s="143"/>
      <c r="E27" s="142"/>
      <c r="F27" s="142"/>
    </row>
    <row r="28" spans="1:6">
      <c r="A28" s="1"/>
      <c r="B28" s="143"/>
      <c r="C28" s="143"/>
      <c r="D28" s="143"/>
      <c r="E28" s="142"/>
      <c r="F28" s="142"/>
    </row>
    <row r="29" spans="1:6">
      <c r="A29" s="1"/>
      <c r="B29" s="143"/>
      <c r="C29" s="143"/>
      <c r="D29" s="143"/>
      <c r="E29" s="142"/>
      <c r="F29" s="142"/>
    </row>
    <row r="30" spans="1:6">
      <c r="A30" s="1"/>
      <c r="B30" s="143"/>
      <c r="C30" s="143"/>
      <c r="D30" s="143"/>
      <c r="E30" s="142"/>
      <c r="F30" s="142"/>
    </row>
    <row r="31" spans="1:6">
      <c r="A31" s="1"/>
      <c r="B31" s="143"/>
      <c r="C31" s="143"/>
      <c r="D31" s="143"/>
      <c r="E31" s="142"/>
      <c r="F31" s="142"/>
    </row>
    <row r="32" spans="1:6">
      <c r="A32" s="1"/>
      <c r="B32" s="143"/>
      <c r="C32" s="143"/>
      <c r="D32" s="143"/>
      <c r="E32" s="142"/>
      <c r="F32" s="142"/>
    </row>
    <row r="33" spans="1:6">
      <c r="A33" s="1"/>
      <c r="B33" s="143"/>
      <c r="C33" s="143"/>
      <c r="D33" s="143"/>
      <c r="E33" s="142"/>
      <c r="F33" s="142"/>
    </row>
    <row r="34" spans="1:6">
      <c r="A34" s="1"/>
      <c r="B34" s="143"/>
      <c r="C34" s="143"/>
      <c r="D34" s="143"/>
      <c r="E34" s="142"/>
      <c r="F34" s="142"/>
    </row>
    <row r="35" spans="1:6">
      <c r="A35" s="1"/>
      <c r="B35" s="143"/>
      <c r="C35" s="143"/>
      <c r="D35" s="143"/>
      <c r="E35" s="142"/>
      <c r="F35" s="142"/>
    </row>
    <row r="36" spans="1:6">
      <c r="A36" s="1"/>
      <c r="B36" s="143"/>
      <c r="C36" s="143"/>
      <c r="D36" s="143"/>
      <c r="E36" s="142"/>
      <c r="F36" s="142"/>
    </row>
    <row r="37" spans="1:6">
      <c r="A37" s="1"/>
      <c r="B37" s="143"/>
      <c r="C37" s="143"/>
      <c r="D37" s="143"/>
      <c r="E37" s="142"/>
      <c r="F37" s="142"/>
    </row>
    <row r="38" spans="1:6">
      <c r="A38" s="1"/>
      <c r="B38" s="143"/>
      <c r="C38" s="143"/>
      <c r="D38" s="143"/>
      <c r="E38" s="142"/>
      <c r="F38" s="142"/>
    </row>
    <row r="39" spans="1:6">
      <c r="A39" s="1"/>
      <c r="B39" s="143"/>
      <c r="C39" s="143"/>
      <c r="D39" s="143"/>
      <c r="E39" s="142"/>
      <c r="F39" s="142"/>
    </row>
    <row r="40" spans="1:6">
      <c r="A40" s="1"/>
      <c r="B40" s="143"/>
      <c r="C40" s="143"/>
      <c r="D40" s="143"/>
      <c r="E40" s="142"/>
      <c r="F40" s="142"/>
    </row>
    <row r="41" spans="1:6">
      <c r="A41" s="1"/>
      <c r="B41" s="143"/>
      <c r="C41" s="143"/>
      <c r="D41" s="143"/>
      <c r="E41" s="142"/>
      <c r="F41" s="142"/>
    </row>
    <row r="42" spans="1:6">
      <c r="A42" s="1"/>
      <c r="B42" s="143"/>
      <c r="C42" s="143"/>
      <c r="D42" s="143"/>
      <c r="E42" s="142"/>
      <c r="F42" s="142"/>
    </row>
    <row r="43" spans="1:6">
      <c r="A43" s="1"/>
      <c r="B43" s="143"/>
      <c r="C43" s="143"/>
      <c r="D43" s="143"/>
      <c r="E43" s="142"/>
      <c r="F43" s="142"/>
    </row>
    <row r="44" spans="1:6">
      <c r="A44" s="1"/>
      <c r="B44" s="143"/>
      <c r="C44" s="143"/>
      <c r="D44" s="143"/>
      <c r="E44" s="142"/>
      <c r="F44" s="142"/>
    </row>
    <row r="45" spans="1:6">
      <c r="A45" s="1"/>
      <c r="B45" s="143"/>
      <c r="C45" s="143"/>
      <c r="D45" s="143"/>
      <c r="E45" s="142"/>
      <c r="F45" s="142"/>
    </row>
    <row r="46" spans="1:6">
      <c r="A46" s="1"/>
      <c r="B46" s="143"/>
      <c r="C46" s="143"/>
      <c r="D46" s="143"/>
      <c r="E46" s="142"/>
      <c r="F46" s="142"/>
    </row>
    <row r="47" spans="1:6">
      <c r="A47" s="1"/>
      <c r="B47" s="143"/>
      <c r="C47" s="143"/>
      <c r="D47" s="143"/>
      <c r="E47" s="142"/>
      <c r="F47" s="142"/>
    </row>
    <row r="48" spans="1:6">
      <c r="A48" s="1"/>
      <c r="B48" s="143"/>
      <c r="C48" s="143"/>
      <c r="D48" s="143"/>
      <c r="E48" s="142"/>
      <c r="F48" s="142"/>
    </row>
    <row r="49" spans="1:6">
      <c r="A49" s="1"/>
      <c r="B49" s="143"/>
      <c r="C49" s="143"/>
      <c r="D49" s="143"/>
      <c r="E49" s="142"/>
      <c r="F49" s="142"/>
    </row>
    <row r="50" spans="1:6">
      <c r="A50" s="1"/>
      <c r="B50" s="143"/>
      <c r="C50" s="143"/>
      <c r="D50" s="143"/>
      <c r="E50" s="142"/>
      <c r="F50" s="142"/>
    </row>
    <row r="51" spans="1:6">
      <c r="A51" s="1"/>
      <c r="B51" s="143"/>
      <c r="C51" s="143"/>
      <c r="D51" s="143"/>
      <c r="E51" s="142"/>
      <c r="F51" s="142"/>
    </row>
    <row r="52" spans="1:6">
      <c r="A52" s="1"/>
      <c r="B52" s="143"/>
      <c r="C52" s="143"/>
      <c r="D52" s="143"/>
      <c r="E52" s="142"/>
      <c r="F52" s="142"/>
    </row>
    <row r="53" spans="1:6">
      <c r="A53" s="1"/>
      <c r="B53" s="143"/>
      <c r="C53" s="143"/>
      <c r="D53" s="143"/>
      <c r="E53" s="142"/>
      <c r="F53" s="142"/>
    </row>
    <row r="54" spans="1:6">
      <c r="A54" s="1"/>
      <c r="B54" s="143"/>
      <c r="C54" s="143"/>
      <c r="D54" s="143"/>
      <c r="E54" s="142"/>
      <c r="F54" s="142"/>
    </row>
    <row r="55" spans="1:6">
      <c r="A55" s="1"/>
      <c r="B55" s="143"/>
      <c r="C55" s="143"/>
      <c r="D55" s="143"/>
      <c r="E55" s="142"/>
      <c r="F55" s="142"/>
    </row>
    <row r="56" spans="1:6">
      <c r="A56" s="1"/>
      <c r="B56" s="143"/>
      <c r="C56" s="143"/>
      <c r="D56" s="143"/>
      <c r="E56" s="142"/>
      <c r="F56" s="142"/>
    </row>
    <row r="57" spans="1:6">
      <c r="A57" s="1"/>
      <c r="B57" s="143"/>
      <c r="C57" s="143"/>
      <c r="D57" s="143"/>
      <c r="E57" s="142"/>
      <c r="F57" s="142"/>
    </row>
    <row r="58" spans="1:6">
      <c r="A58" s="1"/>
      <c r="B58" s="1"/>
      <c r="C58" s="1"/>
      <c r="D58" s="1"/>
      <c r="E58" s="1"/>
      <c r="F58" s="1"/>
    </row>
    <row r="59" spans="1:6">
      <c r="A59" s="1"/>
      <c r="B59" s="1"/>
      <c r="C59" s="1"/>
      <c r="D59" s="1"/>
      <c r="E59" s="1"/>
      <c r="F59" s="1"/>
    </row>
    <row r="60" spans="1:6">
      <c r="A60" s="1"/>
      <c r="B60" s="1"/>
      <c r="C60" s="1"/>
      <c r="D60" s="1"/>
      <c r="E60" s="1"/>
      <c r="F60" s="1"/>
    </row>
    <row r="61" spans="1:6">
      <c r="A61" s="1"/>
      <c r="B61" s="1"/>
      <c r="C61" s="1"/>
      <c r="D61" s="1"/>
      <c r="E61" s="1"/>
      <c r="F61" s="1"/>
    </row>
    <row r="62" spans="1:6">
      <c r="A62" s="1"/>
      <c r="B62" s="1"/>
      <c r="C62" s="1"/>
      <c r="D62" s="1"/>
      <c r="E62" s="1"/>
      <c r="F62" s="1"/>
    </row>
    <row r="63" spans="1:6">
      <c r="A63" s="1"/>
      <c r="B63" s="1"/>
      <c r="C63" s="1"/>
      <c r="D63" s="1"/>
      <c r="E63" s="1"/>
      <c r="F63" s="1"/>
    </row>
    <row r="64" spans="1:6">
      <c r="A64" s="1"/>
      <c r="B64" s="1"/>
      <c r="C64" s="1"/>
      <c r="D64" s="1"/>
      <c r="E64" s="1"/>
      <c r="F64" s="1"/>
    </row>
    <row r="65" spans="1:6">
      <c r="A65" s="1"/>
      <c r="B65" s="1"/>
      <c r="C65" s="1"/>
      <c r="D65" s="1"/>
      <c r="E65" s="1"/>
      <c r="F65" s="1"/>
    </row>
    <row r="66" spans="1:6">
      <c r="A66" s="1"/>
      <c r="B66" s="1"/>
      <c r="C66" s="1"/>
      <c r="D66" s="1"/>
      <c r="E66" s="1"/>
      <c r="F66" s="1"/>
    </row>
    <row r="67" spans="1:6">
      <c r="A67" s="1"/>
      <c r="B67" s="1"/>
      <c r="C67" s="1"/>
      <c r="D67" s="1"/>
      <c r="E67" s="1"/>
      <c r="F67" s="1"/>
    </row>
    <row r="68" spans="1:6">
      <c r="A68" s="1"/>
      <c r="B68" s="1"/>
      <c r="C68" s="1"/>
      <c r="D68" s="1"/>
      <c r="E68" s="1"/>
      <c r="F68" s="1"/>
    </row>
    <row r="69" spans="1:6">
      <c r="A69" s="1"/>
      <c r="B69" s="1"/>
      <c r="C69" s="1"/>
      <c r="D69" s="1"/>
      <c r="E69" s="1"/>
      <c r="F69" s="1"/>
    </row>
    <row r="70" spans="1:6">
      <c r="A70" s="1"/>
      <c r="B70" s="1"/>
      <c r="C70" s="1"/>
      <c r="D70" s="1"/>
      <c r="E70" s="1"/>
      <c r="F70" s="1"/>
    </row>
    <row r="71" spans="1:6">
      <c r="A71" s="1"/>
      <c r="B71" s="1"/>
      <c r="C71" s="1"/>
      <c r="D71" s="1"/>
      <c r="E71" s="1"/>
      <c r="F71" s="1"/>
    </row>
    <row r="72" spans="1:6">
      <c r="A72" s="1"/>
      <c r="B72" s="1"/>
      <c r="C72" s="1"/>
      <c r="D72" s="1"/>
      <c r="E72" s="1"/>
      <c r="F72" s="1"/>
    </row>
    <row r="73" spans="1:6">
      <c r="A73" s="1"/>
      <c r="B73" s="1"/>
      <c r="C73" s="1"/>
      <c r="D73" s="1"/>
      <c r="E73" s="1"/>
      <c r="F73" s="1"/>
    </row>
    <row r="74" spans="1:6">
      <c r="A74" s="1"/>
      <c r="B74" s="1"/>
      <c r="C74" s="1"/>
      <c r="D74" s="1"/>
      <c r="E74" s="1"/>
      <c r="F74" s="1"/>
    </row>
    <row r="75" spans="1:6">
      <c r="A75" s="1"/>
      <c r="B75" s="1"/>
      <c r="C75" s="1"/>
      <c r="D75" s="1"/>
      <c r="E75" s="1"/>
      <c r="F75" s="1"/>
    </row>
    <row r="76" spans="1:6">
      <c r="A76" s="1"/>
      <c r="B76" s="1"/>
      <c r="C76" s="1"/>
      <c r="D76" s="1"/>
      <c r="E76" s="1"/>
      <c r="F76" s="1"/>
    </row>
    <row r="77" spans="1:6">
      <c r="A77" s="1"/>
      <c r="B77" s="1"/>
      <c r="C77" s="1"/>
      <c r="D77" s="1"/>
      <c r="E77" s="1"/>
      <c r="F77" s="1"/>
    </row>
    <row r="78" spans="1:6">
      <c r="A78" s="1"/>
      <c r="B78" s="1"/>
      <c r="C78" s="1"/>
      <c r="D78" s="1"/>
      <c r="E78" s="1"/>
      <c r="F78" s="1"/>
    </row>
    <row r="79" spans="1:6">
      <c r="A79" s="1"/>
      <c r="B79" s="1"/>
      <c r="C79" s="1"/>
      <c r="D79" s="1"/>
      <c r="E79" s="1"/>
      <c r="F79" s="1"/>
    </row>
    <row r="80" spans="1:6">
      <c r="A80" s="1"/>
      <c r="B80" s="1"/>
      <c r="C80" s="1"/>
      <c r="D80" s="1"/>
      <c r="E80" s="1"/>
      <c r="F80" s="1"/>
    </row>
    <row r="81" spans="1:6">
      <c r="A81" s="1"/>
      <c r="B81" s="1"/>
      <c r="C81" s="1"/>
      <c r="D81" s="1"/>
      <c r="E81" s="1"/>
      <c r="F81" s="1"/>
    </row>
    <row r="82" spans="1:6">
      <c r="A82" s="1"/>
      <c r="B82" s="1"/>
      <c r="C82" s="1"/>
      <c r="D82" s="1"/>
      <c r="E82" s="1"/>
      <c r="F82" s="1"/>
    </row>
    <row r="83" spans="1:6">
      <c r="A83" s="1"/>
      <c r="B83" s="1"/>
      <c r="C83" s="1"/>
      <c r="D83" s="1"/>
      <c r="E83" s="1"/>
      <c r="F83" s="1"/>
    </row>
    <row r="84" spans="1:6">
      <c r="A84" s="1"/>
      <c r="B84" s="1"/>
      <c r="C84" s="1"/>
      <c r="D84" s="1"/>
      <c r="E84" s="1"/>
      <c r="F84" s="1"/>
    </row>
    <row r="85" spans="1:6">
      <c r="A85" s="1"/>
      <c r="B85" s="1"/>
      <c r="C85" s="1"/>
      <c r="D85" s="1"/>
      <c r="E85" s="1"/>
      <c r="F85" s="1"/>
    </row>
    <row r="86" spans="1:6">
      <c r="A86" s="1"/>
      <c r="B86" s="1"/>
      <c r="C86" s="1"/>
      <c r="D86" s="1"/>
      <c r="E86" s="1"/>
      <c r="F86" s="1"/>
    </row>
    <row r="87" spans="1:6">
      <c r="A87" s="1"/>
      <c r="B87" s="1"/>
      <c r="C87" s="1"/>
      <c r="D87" s="1"/>
      <c r="E87" s="1"/>
      <c r="F87" s="1"/>
    </row>
    <row r="88" spans="1:6">
      <c r="A88" s="1"/>
      <c r="B88" s="1"/>
      <c r="C88" s="1"/>
      <c r="D88" s="1"/>
      <c r="E88" s="1"/>
      <c r="F88" s="1"/>
    </row>
    <row r="89" spans="1:6">
      <c r="A89" s="1"/>
      <c r="B89" s="1"/>
      <c r="C89" s="1"/>
      <c r="D89" s="1"/>
      <c r="E89" s="1"/>
      <c r="F89" s="1"/>
    </row>
    <row r="90" spans="1:6">
      <c r="A90" s="1"/>
      <c r="B90" s="1"/>
      <c r="C90" s="1"/>
      <c r="D90" s="1"/>
      <c r="E90" s="1"/>
      <c r="F90" s="1"/>
    </row>
    <row r="91" spans="1:6">
      <c r="A91" s="1"/>
      <c r="B91" s="1"/>
      <c r="C91" s="1"/>
      <c r="D91" s="1"/>
      <c r="E91" s="1"/>
      <c r="F91" s="1"/>
    </row>
    <row r="92" spans="1:6">
      <c r="A92" s="1"/>
      <c r="B92" s="1"/>
      <c r="C92" s="1"/>
      <c r="D92" s="1"/>
      <c r="E92" s="1"/>
      <c r="F92" s="1"/>
    </row>
    <row r="93" spans="1:6">
      <c r="A93" s="1"/>
      <c r="B93" s="1"/>
      <c r="C93" s="1"/>
      <c r="D93" s="1"/>
      <c r="E93" s="1"/>
      <c r="F93" s="1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A33"/>
  <sheetViews>
    <sheetView tabSelected="1" workbookViewId="0">
      <pane ySplit="8" topLeftCell="A9" activePane="bottomLeft" state="frozen"/>
      <selection pane="bottomLeft" activeCell="G29" sqref="G11:G29"/>
    </sheetView>
  </sheetViews>
  <sheetFormatPr defaultColWidth="0" defaultRowHeight="15"/>
  <cols>
    <col min="1" max="1" width="4.7109375" hidden="1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7" width="9.7109375" customWidth="1"/>
    <col min="8" max="8" width="9.7109375" hidden="1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20.100000000000001" customHeight="1">
      <c r="A1" s="159"/>
      <c r="B1" s="213" t="s">
        <v>22</v>
      </c>
      <c r="C1" s="214"/>
      <c r="D1" s="214"/>
      <c r="E1" s="214"/>
      <c r="F1" s="214"/>
      <c r="G1" s="214"/>
      <c r="H1" s="215"/>
      <c r="I1" s="160" t="s">
        <v>19</v>
      </c>
      <c r="J1" s="159"/>
      <c r="K1" s="3"/>
      <c r="L1" s="3"/>
      <c r="M1" s="3"/>
      <c r="N1" s="3"/>
      <c r="O1" s="3"/>
      <c r="P1" s="3"/>
      <c r="S1" s="3"/>
      <c r="V1" s="155"/>
      <c r="W1">
        <v>30.126000000000001</v>
      </c>
    </row>
    <row r="2" spans="1:26" ht="20.100000000000001" customHeight="1">
      <c r="A2" s="159"/>
      <c r="B2" s="213" t="s">
        <v>23</v>
      </c>
      <c r="C2" s="214"/>
      <c r="D2" s="214"/>
      <c r="E2" s="214"/>
      <c r="F2" s="214"/>
      <c r="G2" s="214"/>
      <c r="H2" s="215"/>
      <c r="I2" s="160" t="s">
        <v>17</v>
      </c>
      <c r="J2" s="159"/>
      <c r="K2" s="3"/>
      <c r="L2" s="3"/>
      <c r="M2" s="3"/>
      <c r="N2" s="3"/>
      <c r="O2" s="3"/>
      <c r="P2" s="3"/>
      <c r="S2" s="3"/>
      <c r="V2" s="155"/>
    </row>
    <row r="3" spans="1:26" ht="20.100000000000001" customHeight="1">
      <c r="A3" s="159"/>
      <c r="B3" s="213" t="s">
        <v>24</v>
      </c>
      <c r="C3" s="214"/>
      <c r="D3" s="214"/>
      <c r="E3" s="214"/>
      <c r="F3" s="214"/>
      <c r="G3" s="214"/>
      <c r="H3" s="215"/>
      <c r="I3" s="160" t="s">
        <v>63</v>
      </c>
      <c r="J3" s="159"/>
      <c r="K3" s="3"/>
      <c r="L3" s="3"/>
      <c r="M3" s="3"/>
      <c r="N3" s="3"/>
      <c r="O3" s="3"/>
      <c r="P3" s="3"/>
      <c r="S3" s="3"/>
      <c r="V3" s="155"/>
    </row>
    <row r="4" spans="1:26">
      <c r="A4" s="3"/>
      <c r="B4" s="5" t="s">
        <v>94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  <c r="V4" s="155"/>
    </row>
    <row r="5" spans="1:26">
      <c r="A5" s="3"/>
      <c r="B5" s="5" t="s">
        <v>248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  <c r="V5" s="155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  <c r="V6" s="155"/>
    </row>
    <row r="7" spans="1:26">
      <c r="A7" s="12"/>
      <c r="B7" s="13" t="s">
        <v>64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  <c r="V7" s="163"/>
    </row>
    <row r="8" spans="1:26" ht="15.75">
      <c r="A8" s="162" t="s">
        <v>83</v>
      </c>
      <c r="B8" s="162" t="s">
        <v>84</v>
      </c>
      <c r="C8" s="162" t="s">
        <v>85</v>
      </c>
      <c r="D8" s="162" t="s">
        <v>86</v>
      </c>
      <c r="E8" s="162" t="s">
        <v>87</v>
      </c>
      <c r="F8" s="162" t="s">
        <v>88</v>
      </c>
      <c r="G8" s="162" t="s">
        <v>89</v>
      </c>
      <c r="H8" s="162" t="s">
        <v>55</v>
      </c>
      <c r="I8" s="162" t="s">
        <v>90</v>
      </c>
      <c r="J8" s="162"/>
      <c r="K8" s="162"/>
      <c r="L8" s="162"/>
      <c r="M8" s="162"/>
      <c r="N8" s="162"/>
      <c r="O8" s="162"/>
      <c r="P8" s="162" t="s">
        <v>91</v>
      </c>
      <c r="Q8" s="156"/>
      <c r="R8" s="156"/>
      <c r="S8" s="162" t="s">
        <v>92</v>
      </c>
      <c r="T8" s="158"/>
      <c r="U8" s="158"/>
      <c r="V8" s="164" t="s">
        <v>93</v>
      </c>
      <c r="W8" s="157"/>
      <c r="X8" s="157"/>
      <c r="Y8" s="157"/>
      <c r="Z8" s="157"/>
    </row>
    <row r="9" spans="1:26">
      <c r="A9" s="144"/>
      <c r="B9" s="144"/>
      <c r="C9" s="165"/>
      <c r="D9" s="148" t="s">
        <v>75</v>
      </c>
      <c r="E9" s="144"/>
      <c r="F9" s="166"/>
      <c r="G9" s="145"/>
      <c r="H9" s="145"/>
      <c r="I9" s="145"/>
      <c r="J9" s="144"/>
      <c r="K9" s="144"/>
      <c r="L9" s="144"/>
      <c r="M9" s="144"/>
      <c r="N9" s="144"/>
      <c r="O9" s="144"/>
      <c r="P9" s="144"/>
      <c r="Q9" s="147"/>
      <c r="R9" s="147"/>
      <c r="S9" s="144"/>
      <c r="T9" s="147"/>
      <c r="U9" s="147"/>
      <c r="V9" s="167"/>
      <c r="W9" s="147"/>
      <c r="X9" s="147"/>
      <c r="Y9" s="147"/>
      <c r="Z9" s="147"/>
    </row>
    <row r="10" spans="1:26">
      <c r="A10" s="150"/>
      <c r="B10" s="150"/>
      <c r="C10" s="150"/>
      <c r="D10" s="150" t="s">
        <v>80</v>
      </c>
      <c r="E10" s="150"/>
      <c r="F10" s="168"/>
      <c r="G10" s="151"/>
      <c r="H10" s="151"/>
      <c r="I10" s="151"/>
      <c r="J10" s="150"/>
      <c r="K10" s="150"/>
      <c r="L10" s="150"/>
      <c r="M10" s="150"/>
      <c r="N10" s="150"/>
      <c r="O10" s="150"/>
      <c r="P10" s="150"/>
      <c r="Q10" s="147"/>
      <c r="R10" s="147"/>
      <c r="S10" s="150"/>
      <c r="T10" s="147"/>
      <c r="U10" s="147"/>
      <c r="V10" s="147"/>
      <c r="W10" s="147"/>
      <c r="X10" s="147"/>
      <c r="Y10" s="147"/>
      <c r="Z10" s="147"/>
    </row>
    <row r="11" spans="1:26" ht="24.95" customHeight="1">
      <c r="A11" s="172"/>
      <c r="B11" s="169" t="s">
        <v>121</v>
      </c>
      <c r="C11" s="173" t="s">
        <v>249</v>
      </c>
      <c r="D11" s="169" t="s">
        <v>250</v>
      </c>
      <c r="E11" s="169" t="s">
        <v>236</v>
      </c>
      <c r="F11" s="170">
        <v>5327.53</v>
      </c>
      <c r="G11" s="171"/>
      <c r="H11" s="171"/>
      <c r="I11" s="171">
        <f t="shared" ref="I11:I22" si="0">ROUND(F11*(G11+H11),2)</f>
        <v>0</v>
      </c>
      <c r="J11" s="169">
        <f t="shared" ref="J11:J22" si="1">ROUND(F11*(N11),2)</f>
        <v>11187.81</v>
      </c>
      <c r="K11" s="1">
        <f t="shared" ref="K11:K22" si="2">ROUND(F11*(O11),2)</f>
        <v>0</v>
      </c>
      <c r="L11" s="1">
        <f t="shared" ref="L11:L22" si="3">ROUND(F11*(G11),2)</f>
        <v>0</v>
      </c>
      <c r="M11" s="1"/>
      <c r="N11" s="1">
        <v>2.1</v>
      </c>
      <c r="O11" s="1"/>
      <c r="P11" s="161"/>
      <c r="Q11" s="174"/>
      <c r="R11" s="174"/>
      <c r="S11" s="150"/>
      <c r="V11" s="175"/>
      <c r="Z11">
        <v>0</v>
      </c>
    </row>
    <row r="12" spans="1:26" ht="24.95" customHeight="1">
      <c r="A12" s="172"/>
      <c r="B12" s="169" t="s">
        <v>127</v>
      </c>
      <c r="C12" s="173" t="s">
        <v>237</v>
      </c>
      <c r="D12" s="169" t="s">
        <v>251</v>
      </c>
      <c r="E12" s="169" t="s">
        <v>236</v>
      </c>
      <c r="F12" s="170">
        <v>763.56</v>
      </c>
      <c r="G12" s="171"/>
      <c r="H12" s="171"/>
      <c r="I12" s="171">
        <f t="shared" si="0"/>
        <v>0</v>
      </c>
      <c r="J12" s="169">
        <f t="shared" si="1"/>
        <v>1603.48</v>
      </c>
      <c r="K12" s="1">
        <f t="shared" si="2"/>
        <v>0</v>
      </c>
      <c r="L12" s="1">
        <f t="shared" si="3"/>
        <v>0</v>
      </c>
      <c r="M12" s="1"/>
      <c r="N12" s="1">
        <v>2.1</v>
      </c>
      <c r="O12" s="1"/>
      <c r="P12" s="161"/>
      <c r="Q12" s="174"/>
      <c r="R12" s="174"/>
      <c r="S12" s="150"/>
      <c r="V12" s="175"/>
      <c r="Z12">
        <v>0</v>
      </c>
    </row>
    <row r="13" spans="1:26" ht="24.95" customHeight="1">
      <c r="A13" s="172"/>
      <c r="B13" s="169" t="s">
        <v>127</v>
      </c>
      <c r="C13" s="173" t="s">
        <v>252</v>
      </c>
      <c r="D13" s="169" t="s">
        <v>253</v>
      </c>
      <c r="E13" s="169" t="s">
        <v>236</v>
      </c>
      <c r="F13" s="170">
        <v>3328.68</v>
      </c>
      <c r="G13" s="171"/>
      <c r="H13" s="171"/>
      <c r="I13" s="171">
        <f t="shared" si="0"/>
        <v>0</v>
      </c>
      <c r="J13" s="169">
        <f t="shared" si="1"/>
        <v>2263.5</v>
      </c>
      <c r="K13" s="1">
        <f t="shared" si="2"/>
        <v>0</v>
      </c>
      <c r="L13" s="1">
        <f t="shared" si="3"/>
        <v>0</v>
      </c>
      <c r="M13" s="1"/>
      <c r="N13" s="1">
        <v>0.68</v>
      </c>
      <c r="O13" s="1"/>
      <c r="P13" s="161"/>
      <c r="Q13" s="174"/>
      <c r="R13" s="174"/>
      <c r="S13" s="150"/>
      <c r="V13" s="175"/>
      <c r="Z13">
        <v>0</v>
      </c>
    </row>
    <row r="14" spans="1:26" ht="24.95" customHeight="1">
      <c r="A14" s="172"/>
      <c r="B14" s="169" t="s">
        <v>127</v>
      </c>
      <c r="C14" s="173" t="s">
        <v>254</v>
      </c>
      <c r="D14" s="169" t="s">
        <v>255</v>
      </c>
      <c r="E14" s="169" t="s">
        <v>236</v>
      </c>
      <c r="F14" s="170">
        <v>72.2</v>
      </c>
      <c r="G14" s="171"/>
      <c r="H14" s="171"/>
      <c r="I14" s="171">
        <f t="shared" si="0"/>
        <v>0</v>
      </c>
      <c r="J14" s="169">
        <f t="shared" si="1"/>
        <v>83.03</v>
      </c>
      <c r="K14" s="1">
        <f t="shared" si="2"/>
        <v>0</v>
      </c>
      <c r="L14" s="1">
        <f t="shared" si="3"/>
        <v>0</v>
      </c>
      <c r="M14" s="1"/>
      <c r="N14" s="1">
        <v>1.1499999999999999</v>
      </c>
      <c r="O14" s="1"/>
      <c r="P14" s="161"/>
      <c r="Q14" s="174"/>
      <c r="R14" s="174"/>
      <c r="S14" s="150"/>
      <c r="V14" s="175"/>
      <c r="Z14">
        <v>0</v>
      </c>
    </row>
    <row r="15" spans="1:26" ht="24.95" customHeight="1">
      <c r="A15" s="172"/>
      <c r="B15" s="169" t="s">
        <v>127</v>
      </c>
      <c r="C15" s="173" t="s">
        <v>256</v>
      </c>
      <c r="D15" s="169" t="s">
        <v>257</v>
      </c>
      <c r="E15" s="169" t="s">
        <v>236</v>
      </c>
      <c r="F15" s="170">
        <v>196.39</v>
      </c>
      <c r="G15" s="171"/>
      <c r="H15" s="171"/>
      <c r="I15" s="171">
        <f t="shared" si="0"/>
        <v>0</v>
      </c>
      <c r="J15" s="169">
        <f t="shared" si="1"/>
        <v>231.74</v>
      </c>
      <c r="K15" s="1">
        <f t="shared" si="2"/>
        <v>0</v>
      </c>
      <c r="L15" s="1">
        <f t="shared" si="3"/>
        <v>0</v>
      </c>
      <c r="M15" s="1"/>
      <c r="N15" s="1">
        <v>1.18</v>
      </c>
      <c r="O15" s="1"/>
      <c r="P15" s="161"/>
      <c r="Q15" s="174"/>
      <c r="R15" s="174"/>
      <c r="S15" s="150"/>
      <c r="V15" s="175"/>
      <c r="Z15">
        <v>0</v>
      </c>
    </row>
    <row r="16" spans="1:26" ht="24.95" customHeight="1">
      <c r="A16" s="172"/>
      <c r="B16" s="169" t="s">
        <v>127</v>
      </c>
      <c r="C16" s="173" t="s">
        <v>258</v>
      </c>
      <c r="D16" s="169" t="s">
        <v>259</v>
      </c>
      <c r="E16" s="169" t="s">
        <v>236</v>
      </c>
      <c r="F16" s="170">
        <v>228.75</v>
      </c>
      <c r="G16" s="171"/>
      <c r="H16" s="171"/>
      <c r="I16" s="171">
        <f t="shared" si="0"/>
        <v>0</v>
      </c>
      <c r="J16" s="169">
        <f t="shared" si="1"/>
        <v>253.91</v>
      </c>
      <c r="K16" s="1">
        <f t="shared" si="2"/>
        <v>0</v>
      </c>
      <c r="L16" s="1">
        <f t="shared" si="3"/>
        <v>0</v>
      </c>
      <c r="M16" s="1"/>
      <c r="N16" s="1">
        <v>1.1100000000000001</v>
      </c>
      <c r="O16" s="1"/>
      <c r="P16" s="161"/>
      <c r="Q16" s="174"/>
      <c r="R16" s="174"/>
      <c r="S16" s="150"/>
      <c r="V16" s="175"/>
      <c r="Z16">
        <v>0</v>
      </c>
    </row>
    <row r="17" spans="1:26" ht="24.95" customHeight="1">
      <c r="A17" s="172"/>
      <c r="B17" s="169" t="s">
        <v>127</v>
      </c>
      <c r="C17" s="173" t="s">
        <v>260</v>
      </c>
      <c r="D17" s="169" t="s">
        <v>261</v>
      </c>
      <c r="E17" s="169" t="s">
        <v>236</v>
      </c>
      <c r="F17" s="170">
        <v>10.29</v>
      </c>
      <c r="G17" s="171"/>
      <c r="H17" s="171"/>
      <c r="I17" s="171">
        <f t="shared" si="0"/>
        <v>0</v>
      </c>
      <c r="J17" s="169">
        <f t="shared" si="1"/>
        <v>18.62</v>
      </c>
      <c r="K17" s="1">
        <f t="shared" si="2"/>
        <v>0</v>
      </c>
      <c r="L17" s="1">
        <f t="shared" si="3"/>
        <v>0</v>
      </c>
      <c r="M17" s="1"/>
      <c r="N17" s="1">
        <v>1.81</v>
      </c>
      <c r="O17" s="1"/>
      <c r="P17" s="161"/>
      <c r="Q17" s="174"/>
      <c r="R17" s="174"/>
      <c r="S17" s="150"/>
      <c r="V17" s="175"/>
      <c r="Z17">
        <v>0</v>
      </c>
    </row>
    <row r="18" spans="1:26" ht="24.95" customHeight="1">
      <c r="A18" s="172"/>
      <c r="B18" s="169" t="s">
        <v>127</v>
      </c>
      <c r="C18" s="173" t="s">
        <v>262</v>
      </c>
      <c r="D18" s="169" t="s">
        <v>263</v>
      </c>
      <c r="E18" s="169" t="s">
        <v>126</v>
      </c>
      <c r="F18" s="170">
        <v>123.5</v>
      </c>
      <c r="G18" s="171"/>
      <c r="H18" s="171"/>
      <c r="I18" s="171">
        <f t="shared" si="0"/>
        <v>0</v>
      </c>
      <c r="J18" s="169">
        <f t="shared" si="1"/>
        <v>384.09</v>
      </c>
      <c r="K18" s="1">
        <f t="shared" si="2"/>
        <v>0</v>
      </c>
      <c r="L18" s="1">
        <f t="shared" si="3"/>
        <v>0</v>
      </c>
      <c r="M18" s="1"/>
      <c r="N18" s="1">
        <v>3.11</v>
      </c>
      <c r="O18" s="1"/>
      <c r="P18" s="161"/>
      <c r="Q18" s="174"/>
      <c r="R18" s="174"/>
      <c r="S18" s="150"/>
      <c r="V18" s="175"/>
      <c r="Z18">
        <v>0</v>
      </c>
    </row>
    <row r="19" spans="1:26" ht="24.95" customHeight="1">
      <c r="A19" s="172"/>
      <c r="B19" s="169" t="s">
        <v>127</v>
      </c>
      <c r="C19" s="173" t="s">
        <v>264</v>
      </c>
      <c r="D19" s="169" t="s">
        <v>265</v>
      </c>
      <c r="E19" s="169" t="s">
        <v>236</v>
      </c>
      <c r="F19" s="170">
        <v>5.36</v>
      </c>
      <c r="G19" s="171"/>
      <c r="H19" s="171"/>
      <c r="I19" s="171">
        <f t="shared" si="0"/>
        <v>0</v>
      </c>
      <c r="J19" s="169">
        <f t="shared" si="1"/>
        <v>13.72</v>
      </c>
      <c r="K19" s="1">
        <f t="shared" si="2"/>
        <v>0</v>
      </c>
      <c r="L19" s="1">
        <f t="shared" si="3"/>
        <v>0</v>
      </c>
      <c r="M19" s="1"/>
      <c r="N19" s="1">
        <v>2.56</v>
      </c>
      <c r="O19" s="1"/>
      <c r="P19" s="161"/>
      <c r="Q19" s="174"/>
      <c r="R19" s="174"/>
      <c r="S19" s="150"/>
      <c r="V19" s="175"/>
      <c r="Z19">
        <v>0</v>
      </c>
    </row>
    <row r="20" spans="1:26" ht="24.95" customHeight="1">
      <c r="A20" s="172"/>
      <c r="B20" s="169" t="s">
        <v>121</v>
      </c>
      <c r="C20" s="173" t="s">
        <v>266</v>
      </c>
      <c r="D20" s="169" t="s">
        <v>267</v>
      </c>
      <c r="E20" s="169" t="s">
        <v>268</v>
      </c>
      <c r="F20" s="170">
        <v>90</v>
      </c>
      <c r="G20" s="171"/>
      <c r="H20" s="171"/>
      <c r="I20" s="171">
        <f t="shared" si="0"/>
        <v>0</v>
      </c>
      <c r="J20" s="169">
        <f t="shared" si="1"/>
        <v>900</v>
      </c>
      <c r="K20" s="1">
        <f t="shared" si="2"/>
        <v>0</v>
      </c>
      <c r="L20" s="1">
        <f t="shared" si="3"/>
        <v>0</v>
      </c>
      <c r="M20" s="1"/>
      <c r="N20" s="1">
        <v>10</v>
      </c>
      <c r="O20" s="1"/>
      <c r="P20" s="161"/>
      <c r="Q20" s="174"/>
      <c r="R20" s="174"/>
      <c r="S20" s="150"/>
      <c r="V20" s="175"/>
      <c r="Z20">
        <v>0</v>
      </c>
    </row>
    <row r="21" spans="1:26" ht="24.95" customHeight="1">
      <c r="A21" s="172"/>
      <c r="B21" s="169" t="s">
        <v>121</v>
      </c>
      <c r="C21" s="173" t="s">
        <v>269</v>
      </c>
      <c r="D21" s="169" t="s">
        <v>270</v>
      </c>
      <c r="E21" s="169" t="s">
        <v>236</v>
      </c>
      <c r="F21" s="170">
        <v>4535.13</v>
      </c>
      <c r="G21" s="171"/>
      <c r="H21" s="171"/>
      <c r="I21" s="171">
        <f t="shared" si="0"/>
        <v>0</v>
      </c>
      <c r="J21" s="169">
        <f t="shared" si="1"/>
        <v>3310.64</v>
      </c>
      <c r="K21" s="1">
        <f t="shared" si="2"/>
        <v>0</v>
      </c>
      <c r="L21" s="1">
        <f t="shared" si="3"/>
        <v>0</v>
      </c>
      <c r="M21" s="1"/>
      <c r="N21" s="1">
        <v>0.73</v>
      </c>
      <c r="O21" s="1"/>
      <c r="P21" s="161"/>
      <c r="Q21" s="174"/>
      <c r="R21" s="174"/>
      <c r="S21" s="150"/>
      <c r="V21" s="175"/>
      <c r="Z21">
        <v>0</v>
      </c>
    </row>
    <row r="22" spans="1:26" ht="24.95" customHeight="1">
      <c r="A22" s="172"/>
      <c r="B22" s="169" t="s">
        <v>233</v>
      </c>
      <c r="C22" s="173" t="s">
        <v>244</v>
      </c>
      <c r="D22" s="169" t="s">
        <v>245</v>
      </c>
      <c r="E22" s="169" t="s">
        <v>187</v>
      </c>
      <c r="F22" s="170">
        <v>0.9</v>
      </c>
      <c r="G22" s="177"/>
      <c r="H22" s="177"/>
      <c r="I22" s="177">
        <f t="shared" si="0"/>
        <v>0</v>
      </c>
      <c r="J22" s="169">
        <f t="shared" si="1"/>
        <v>182.26</v>
      </c>
      <c r="K22" s="1">
        <f t="shared" si="2"/>
        <v>0</v>
      </c>
      <c r="L22" s="1">
        <f t="shared" si="3"/>
        <v>0</v>
      </c>
      <c r="M22" s="1"/>
      <c r="N22" s="1">
        <v>202.51</v>
      </c>
      <c r="O22" s="1"/>
      <c r="P22" s="161"/>
      <c r="Q22" s="174"/>
      <c r="R22" s="174"/>
      <c r="S22" s="150"/>
      <c r="V22" s="175"/>
      <c r="Z22">
        <v>0</v>
      </c>
    </row>
    <row r="23" spans="1:26">
      <c r="A23" s="150"/>
      <c r="B23" s="150"/>
      <c r="C23" s="150"/>
      <c r="D23" s="150" t="s">
        <v>80</v>
      </c>
      <c r="E23" s="150"/>
      <c r="F23" s="168"/>
      <c r="G23" s="153"/>
      <c r="H23" s="153">
        <f>ROUND((SUM(M10:M22))/1,2)</f>
        <v>0</v>
      </c>
      <c r="I23" s="153">
        <f>ROUND((SUM(I10:I22))/1,2)</f>
        <v>0</v>
      </c>
      <c r="J23" s="150"/>
      <c r="K23" s="150"/>
      <c r="L23" s="150">
        <f>ROUND((SUM(L10:L22))/1,2)</f>
        <v>0</v>
      </c>
      <c r="M23" s="150">
        <f>ROUND((SUM(M10:M22))/1,2)</f>
        <v>0</v>
      </c>
      <c r="N23" s="150"/>
      <c r="O23" s="150"/>
      <c r="P23" s="176">
        <f>ROUND((SUM(P10:P22))/1,2)</f>
        <v>0</v>
      </c>
      <c r="Q23" s="147"/>
      <c r="R23" s="147"/>
      <c r="S23" s="176">
        <f>ROUND((SUM(S10:S22))/1,2)</f>
        <v>0</v>
      </c>
      <c r="T23" s="147"/>
      <c r="U23" s="147"/>
      <c r="V23" s="147"/>
      <c r="W23" s="147"/>
      <c r="X23" s="147"/>
      <c r="Y23" s="147"/>
      <c r="Z23" s="147"/>
    </row>
    <row r="24" spans="1:26">
      <c r="A24" s="1"/>
      <c r="B24" s="1"/>
      <c r="C24" s="1"/>
      <c r="D24" s="1"/>
      <c r="E24" s="1"/>
      <c r="F24" s="161"/>
      <c r="G24" s="143"/>
      <c r="H24" s="143"/>
      <c r="I24" s="143"/>
      <c r="J24" s="1"/>
      <c r="K24" s="1"/>
      <c r="L24" s="1"/>
      <c r="M24" s="1"/>
      <c r="N24" s="1"/>
      <c r="O24" s="1"/>
      <c r="P24" s="1"/>
      <c r="S24" s="1"/>
    </row>
    <row r="25" spans="1:26">
      <c r="A25" s="150"/>
      <c r="B25" s="150"/>
      <c r="C25" s="150"/>
      <c r="D25" s="150" t="s">
        <v>81</v>
      </c>
      <c r="E25" s="150"/>
      <c r="F25" s="168"/>
      <c r="G25" s="151"/>
      <c r="H25" s="151"/>
      <c r="I25" s="151"/>
      <c r="J25" s="150"/>
      <c r="K25" s="150"/>
      <c r="L25" s="150"/>
      <c r="M25" s="150"/>
      <c r="N25" s="150"/>
      <c r="O25" s="150"/>
      <c r="P25" s="150"/>
      <c r="Q25" s="147"/>
      <c r="R25" s="147"/>
      <c r="S25" s="150"/>
      <c r="T25" s="147"/>
      <c r="U25" s="147"/>
      <c r="V25" s="147"/>
      <c r="W25" s="147"/>
      <c r="X25" s="147"/>
      <c r="Y25" s="147"/>
      <c r="Z25" s="147"/>
    </row>
    <row r="26" spans="1:26" ht="24.95" customHeight="1">
      <c r="A26" s="172"/>
      <c r="B26" s="169" t="s">
        <v>121</v>
      </c>
      <c r="C26" s="173" t="s">
        <v>271</v>
      </c>
      <c r="D26" s="169" t="s">
        <v>272</v>
      </c>
      <c r="E26" s="169" t="s">
        <v>126</v>
      </c>
      <c r="F26" s="170">
        <v>239</v>
      </c>
      <c r="G26" s="171"/>
      <c r="H26" s="171"/>
      <c r="I26" s="171">
        <f>ROUND(F26*(G26+H26),2)</f>
        <v>0</v>
      </c>
      <c r="J26" s="169">
        <f>ROUND(F26*(N26),2)</f>
        <v>437.37</v>
      </c>
      <c r="K26" s="1">
        <f>ROUND(F26*(O26),2)</f>
        <v>0</v>
      </c>
      <c r="L26" s="1">
        <f>ROUND(F26*(G26),2)</f>
        <v>0</v>
      </c>
      <c r="M26" s="1"/>
      <c r="N26" s="1">
        <v>1.83</v>
      </c>
      <c r="O26" s="1"/>
      <c r="P26" s="161"/>
      <c r="Q26" s="174"/>
      <c r="R26" s="174"/>
      <c r="S26" s="150"/>
      <c r="V26" s="175"/>
      <c r="Z26">
        <v>0</v>
      </c>
    </row>
    <row r="27" spans="1:26" ht="24.95" customHeight="1">
      <c r="A27" s="172"/>
      <c r="B27" s="169" t="s">
        <v>273</v>
      </c>
      <c r="C27" s="173" t="s">
        <v>274</v>
      </c>
      <c r="D27" s="169" t="s">
        <v>275</v>
      </c>
      <c r="E27" s="169" t="s">
        <v>126</v>
      </c>
      <c r="F27" s="170">
        <v>433</v>
      </c>
      <c r="G27" s="171"/>
      <c r="H27" s="171"/>
      <c r="I27" s="171">
        <f>ROUND(F27*(G27+H27),2)</f>
        <v>0</v>
      </c>
      <c r="J27" s="169">
        <f>ROUND(F27*(N27),2)</f>
        <v>1796.95</v>
      </c>
      <c r="K27" s="1">
        <f>ROUND(F27*(O27),2)</f>
        <v>0</v>
      </c>
      <c r="L27" s="1">
        <f>ROUND(F27*(G27),2)</f>
        <v>0</v>
      </c>
      <c r="M27" s="1"/>
      <c r="N27" s="1">
        <v>4.1500000000000004</v>
      </c>
      <c r="O27" s="1"/>
      <c r="P27" s="168">
        <v>1.5999999999999999E-4</v>
      </c>
      <c r="Q27" s="174"/>
      <c r="R27" s="174">
        <v>1.5999999999999999E-4</v>
      </c>
      <c r="S27" s="150">
        <f>ROUND(F27*(R27),3)</f>
        <v>6.9000000000000006E-2</v>
      </c>
      <c r="V27" s="175"/>
      <c r="Z27">
        <v>0</v>
      </c>
    </row>
    <row r="28" spans="1:26" ht="24.95" customHeight="1">
      <c r="A28" s="172"/>
      <c r="B28" s="169" t="s">
        <v>273</v>
      </c>
      <c r="C28" s="173" t="s">
        <v>276</v>
      </c>
      <c r="D28" s="169" t="s">
        <v>277</v>
      </c>
      <c r="E28" s="169" t="s">
        <v>126</v>
      </c>
      <c r="F28" s="170">
        <v>433</v>
      </c>
      <c r="G28" s="171"/>
      <c r="H28" s="171"/>
      <c r="I28" s="171">
        <f>ROUND(F28*(G28+H28),2)</f>
        <v>0</v>
      </c>
      <c r="J28" s="169">
        <f>ROUND(F28*(N28),2)</f>
        <v>995.9</v>
      </c>
      <c r="K28" s="1">
        <f>ROUND(F28*(O28),2)</f>
        <v>0</v>
      </c>
      <c r="L28" s="1">
        <f>ROUND(F28*(G28),2)</f>
        <v>0</v>
      </c>
      <c r="M28" s="1"/>
      <c r="N28" s="1">
        <v>2.2999999999999998</v>
      </c>
      <c r="O28" s="1"/>
      <c r="P28" s="168">
        <v>7.9999999999999993E-5</v>
      </c>
      <c r="Q28" s="174"/>
      <c r="R28" s="174">
        <v>7.9999999999999993E-5</v>
      </c>
      <c r="S28" s="150">
        <f>ROUND(F28*(R28),3)</f>
        <v>3.5000000000000003E-2</v>
      </c>
      <c r="V28" s="175"/>
      <c r="Z28">
        <v>0</v>
      </c>
    </row>
    <row r="29" spans="1:26" ht="24.95" customHeight="1">
      <c r="A29" s="172"/>
      <c r="B29" s="169" t="s">
        <v>121</v>
      </c>
      <c r="C29" s="173" t="s">
        <v>278</v>
      </c>
      <c r="D29" s="169" t="s">
        <v>279</v>
      </c>
      <c r="E29" s="169" t="s">
        <v>126</v>
      </c>
      <c r="F29" s="170">
        <v>194</v>
      </c>
      <c r="G29" s="171"/>
      <c r="H29" s="171"/>
      <c r="I29" s="171">
        <f>ROUND(F29*(G29+H29),2)</f>
        <v>0</v>
      </c>
      <c r="J29" s="169">
        <f>ROUND(F29*(N29),2)</f>
        <v>217.28</v>
      </c>
      <c r="K29" s="1">
        <f>ROUND(F29*(O29),2)</f>
        <v>0</v>
      </c>
      <c r="L29" s="1">
        <f>ROUND(F29*(G29),2)</f>
        <v>0</v>
      </c>
      <c r="M29" s="1"/>
      <c r="N29" s="1">
        <v>1.1200000000000001</v>
      </c>
      <c r="O29" s="1"/>
      <c r="P29" s="161"/>
      <c r="Q29" s="174"/>
      <c r="R29" s="174"/>
      <c r="S29" s="150"/>
      <c r="V29" s="175"/>
      <c r="Z29">
        <v>0</v>
      </c>
    </row>
    <row r="30" spans="1:26">
      <c r="A30" s="150"/>
      <c r="B30" s="150"/>
      <c r="C30" s="150"/>
      <c r="D30" s="150" t="s">
        <v>81</v>
      </c>
      <c r="E30" s="150"/>
      <c r="F30" s="168"/>
      <c r="G30" s="153"/>
      <c r="H30" s="153"/>
      <c r="I30" s="153">
        <f>ROUND((SUM(I25:I29))/1,2)</f>
        <v>0</v>
      </c>
      <c r="J30" s="150"/>
      <c r="K30" s="150"/>
      <c r="L30" s="150">
        <f>ROUND((SUM(L25:L29))/1,2)</f>
        <v>0</v>
      </c>
      <c r="M30" s="150">
        <f>ROUND((SUM(M25:M29))/1,2)</f>
        <v>0</v>
      </c>
      <c r="N30" s="150"/>
      <c r="O30" s="150"/>
      <c r="P30" s="176"/>
      <c r="S30" s="168">
        <f>ROUND((SUM(S25:S29))/1,2)</f>
        <v>0.1</v>
      </c>
      <c r="V30">
        <f>ROUND((SUM(V25:V29))/1,2)</f>
        <v>0</v>
      </c>
    </row>
    <row r="31" spans="1:26">
      <c r="A31" s="1"/>
      <c r="B31" s="1"/>
      <c r="C31" s="1"/>
      <c r="D31" s="1"/>
      <c r="E31" s="1"/>
      <c r="F31" s="161"/>
      <c r="G31" s="143"/>
      <c r="H31" s="143"/>
      <c r="I31" s="143"/>
      <c r="J31" s="1"/>
      <c r="K31" s="1"/>
      <c r="L31" s="1"/>
      <c r="M31" s="1"/>
      <c r="N31" s="1"/>
      <c r="O31" s="1"/>
      <c r="P31" s="1"/>
      <c r="S31" s="1"/>
    </row>
    <row r="32" spans="1:26">
      <c r="A32" s="150"/>
      <c r="B32" s="150"/>
      <c r="C32" s="150"/>
      <c r="D32" s="2" t="s">
        <v>75</v>
      </c>
      <c r="E32" s="150"/>
      <c r="F32" s="168"/>
      <c r="G32" s="153"/>
      <c r="H32" s="153">
        <f>ROUND((SUM(M9:M31))/2,2)</f>
        <v>0</v>
      </c>
      <c r="I32" s="153">
        <f>ROUND((SUM(I9:I31))/2,2)</f>
        <v>0</v>
      </c>
      <c r="J32" s="150"/>
      <c r="K32" s="150"/>
      <c r="L32" s="150">
        <f>ROUND((SUM(L9:L31))/2,2)</f>
        <v>0</v>
      </c>
      <c r="M32" s="150">
        <f>ROUND((SUM(M9:M31))/2,2)</f>
        <v>0</v>
      </c>
      <c r="N32" s="150"/>
      <c r="O32" s="150"/>
      <c r="P32" s="176"/>
      <c r="S32" s="176">
        <f>ROUND((SUM(S9:S31))/2,2)</f>
        <v>0.1</v>
      </c>
      <c r="V32">
        <f>ROUND((SUM(V9:V31))/2,2)</f>
        <v>0</v>
      </c>
    </row>
    <row r="33" spans="1:26">
      <c r="A33" s="178"/>
      <c r="B33" s="178"/>
      <c r="C33" s="178"/>
      <c r="D33" s="178" t="s">
        <v>82</v>
      </c>
      <c r="E33" s="178"/>
      <c r="F33" s="180"/>
      <c r="G33" s="179"/>
      <c r="H33" s="179">
        <f>ROUND((SUM(M9:M32))/3,2)</f>
        <v>0</v>
      </c>
      <c r="I33" s="179">
        <f>ROUND((SUM(I9:I32))/3,2)</f>
        <v>0</v>
      </c>
      <c r="J33" s="178"/>
      <c r="K33" s="178">
        <f>ROUND((SUM(K9:K32))/3,2)</f>
        <v>0</v>
      </c>
      <c r="L33" s="178">
        <f>ROUND((SUM(L9:L32))/3,2)</f>
        <v>0</v>
      </c>
      <c r="M33" s="178">
        <f>ROUND((SUM(M9:M32))/3,2)</f>
        <v>0</v>
      </c>
      <c r="N33" s="178"/>
      <c r="O33" s="178"/>
      <c r="P33" s="180"/>
      <c r="Q33" s="181"/>
      <c r="R33" s="181"/>
      <c r="S33" s="180">
        <f>ROUND((SUM(S9:S32))/3,2)</f>
        <v>0.1</v>
      </c>
      <c r="T33" s="181"/>
      <c r="U33" s="181"/>
      <c r="V33" s="181">
        <f>ROUND((SUM(V9:V32))/3,2)</f>
        <v>0</v>
      </c>
      <c r="Z33">
        <f>(SUM(Z9:Z32))</f>
        <v>0</v>
      </c>
    </row>
  </sheetData>
  <mergeCells count="3">
    <mergeCell ref="B1:H1"/>
    <mergeCell ref="B2:H2"/>
    <mergeCell ref="B3:H3"/>
  </mergeCells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Rekonštrukcia turistickej infraštruktúry pri rieke Topľa / SO 02 Oprava lávky</oddHeader>
    <oddFooter>&amp;RStrana &amp;P z &amp;N    &amp;L&amp;7Spracované systémom Systematic®pyramida.wsn,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8</vt:i4>
      </vt:variant>
      <vt:variant>
        <vt:lpstr>Pomenované rozsahy</vt:lpstr>
      </vt:variant>
      <vt:variant>
        <vt:i4>4</vt:i4>
      </vt:variant>
    </vt:vector>
  </HeadingPairs>
  <TitlesOfParts>
    <vt:vector size="12" baseType="lpstr">
      <vt:lpstr>Rekapitulácia</vt:lpstr>
      <vt:lpstr>Krycí list stavby</vt:lpstr>
      <vt:lpstr>Kryci_list 14314</vt:lpstr>
      <vt:lpstr>Rekap 14314</vt:lpstr>
      <vt:lpstr>SO 14314</vt:lpstr>
      <vt:lpstr>Kryci_list 14315</vt:lpstr>
      <vt:lpstr>Rekap 14315</vt:lpstr>
      <vt:lpstr>SO 14315</vt:lpstr>
      <vt:lpstr>'Rekap 14314'!Názvy_tlače</vt:lpstr>
      <vt:lpstr>'Rekap 14315'!Názvy_tlače</vt:lpstr>
      <vt:lpstr>'SO 14314'!Názvy_tlače</vt:lpstr>
      <vt:lpstr>'SO 14315'!Názvy_tlače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prestigio</cp:lastModifiedBy>
  <dcterms:created xsi:type="dcterms:W3CDTF">2019-09-13T06:15:43Z</dcterms:created>
  <dcterms:modified xsi:type="dcterms:W3CDTF">2019-09-20T08:18:40Z</dcterms:modified>
</cp:coreProperties>
</file>