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Bystré\Dopravné ihrisko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841" sheetId="3" r:id="rId3"/>
    <sheet name="Rekap 13841" sheetId="4" r:id="rId4"/>
    <sheet name="SO 13841" sheetId="5" r:id="rId5"/>
  </sheets>
  <definedNames>
    <definedName name="_xlnm.Print_Titles" localSheetId="3">'Rekap 13841'!$9:$9</definedName>
    <definedName name="_xlnm.Print_Titles" localSheetId="4">'SO 13841'!$8:$8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8" i="2"/>
  <c r="J17" i="2"/>
  <c r="J16" i="2"/>
  <c r="F18" i="2"/>
  <c r="E18" i="2"/>
  <c r="D18" i="2"/>
  <c r="F17" i="2"/>
  <c r="E17" i="2"/>
  <c r="D17" i="2"/>
  <c r="F8" i="1"/>
  <c r="E8" i="1"/>
  <c r="D8" i="1"/>
  <c r="E7" i="1"/>
  <c r="J17" i="3"/>
  <c r="K7" i="1"/>
  <c r="I30" i="3"/>
  <c r="J30" i="3" s="1"/>
  <c r="Z47" i="5"/>
  <c r="E14" i="4"/>
  <c r="V44" i="5"/>
  <c r="V46" i="5" s="1"/>
  <c r="F15" i="4" s="1"/>
  <c r="S44" i="5"/>
  <c r="F14" i="4" s="1"/>
  <c r="M44" i="5"/>
  <c r="C14" i="4" s="1"/>
  <c r="K43" i="5"/>
  <c r="J43" i="5"/>
  <c r="L43" i="5"/>
  <c r="I43" i="5"/>
  <c r="K42" i="5"/>
  <c r="J42" i="5"/>
  <c r="L42" i="5"/>
  <c r="L44" i="5" s="1"/>
  <c r="B14" i="4" s="1"/>
  <c r="I42" i="5"/>
  <c r="I44" i="5" s="1"/>
  <c r="D14" i="4" s="1"/>
  <c r="E13" i="4"/>
  <c r="P39" i="5"/>
  <c r="K38" i="5"/>
  <c r="J38" i="5"/>
  <c r="L38" i="5"/>
  <c r="I38" i="5"/>
  <c r="K37" i="5"/>
  <c r="J37" i="5"/>
  <c r="S37" i="5"/>
  <c r="M37" i="5"/>
  <c r="M39" i="5" s="1"/>
  <c r="C13" i="4" s="1"/>
  <c r="I37" i="5"/>
  <c r="K36" i="5"/>
  <c r="J36" i="5"/>
  <c r="L36" i="5"/>
  <c r="I36" i="5"/>
  <c r="K35" i="5"/>
  <c r="J35" i="5"/>
  <c r="L35" i="5"/>
  <c r="I35" i="5"/>
  <c r="K34" i="5"/>
  <c r="J34" i="5"/>
  <c r="L34" i="5"/>
  <c r="I34" i="5"/>
  <c r="K33" i="5"/>
  <c r="J33" i="5"/>
  <c r="S33" i="5"/>
  <c r="L33" i="5"/>
  <c r="I33" i="5"/>
  <c r="K32" i="5"/>
  <c r="J32" i="5"/>
  <c r="S32" i="5"/>
  <c r="L32" i="5"/>
  <c r="I32" i="5"/>
  <c r="K31" i="5"/>
  <c r="J31" i="5"/>
  <c r="S31" i="5"/>
  <c r="L31" i="5"/>
  <c r="I31" i="5"/>
  <c r="K30" i="5"/>
  <c r="J30" i="5"/>
  <c r="S30" i="5"/>
  <c r="S39" i="5" s="1"/>
  <c r="F13" i="4" s="1"/>
  <c r="L30" i="5"/>
  <c r="I30" i="5"/>
  <c r="K29" i="5"/>
  <c r="J29" i="5"/>
  <c r="L29" i="5"/>
  <c r="I29" i="5"/>
  <c r="K28" i="5"/>
  <c r="J28" i="5"/>
  <c r="S28" i="5"/>
  <c r="L28" i="5"/>
  <c r="L39" i="5" s="1"/>
  <c r="B13" i="4" s="1"/>
  <c r="I28" i="5"/>
  <c r="P25" i="5"/>
  <c r="E12" i="4" s="1"/>
  <c r="H25" i="5"/>
  <c r="M25" i="5"/>
  <c r="C12" i="4" s="1"/>
  <c r="K24" i="5"/>
  <c r="J24" i="5"/>
  <c r="L24" i="5"/>
  <c r="I24" i="5"/>
  <c r="K23" i="5"/>
  <c r="J23" i="5"/>
  <c r="S23" i="5"/>
  <c r="L23" i="5"/>
  <c r="I23" i="5"/>
  <c r="K22" i="5"/>
  <c r="J22" i="5"/>
  <c r="S22" i="5"/>
  <c r="S25" i="5" s="1"/>
  <c r="F12" i="4" s="1"/>
  <c r="L22" i="5"/>
  <c r="I22" i="5"/>
  <c r="I25" i="5" s="1"/>
  <c r="D12" i="4" s="1"/>
  <c r="E11" i="4"/>
  <c r="C11" i="4"/>
  <c r="S19" i="5"/>
  <c r="P19" i="5"/>
  <c r="H19" i="5"/>
  <c r="M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47" i="5" s="1"/>
  <c r="J11" i="5"/>
  <c r="L11" i="5"/>
  <c r="I11" i="5"/>
  <c r="J20" i="3"/>
  <c r="L25" i="5" l="1"/>
  <c r="B12" i="4" s="1"/>
  <c r="I39" i="5"/>
  <c r="D13" i="4" s="1"/>
  <c r="H39" i="5"/>
  <c r="M46" i="5"/>
  <c r="C15" i="4" s="1"/>
  <c r="E16" i="3" s="1"/>
  <c r="E16" i="2" s="1"/>
  <c r="L19" i="5"/>
  <c r="B11" i="4" s="1"/>
  <c r="S46" i="5"/>
  <c r="E15" i="4" s="1"/>
  <c r="M47" i="5"/>
  <c r="C17" i="4" s="1"/>
  <c r="V47" i="5"/>
  <c r="F17" i="4" s="1"/>
  <c r="I19" i="5"/>
  <c r="F11" i="4"/>
  <c r="H46" i="5"/>
  <c r="D11" i="4" l="1"/>
  <c r="I46" i="5"/>
  <c r="D15" i="4" s="1"/>
  <c r="F16" i="3" s="1"/>
  <c r="F16" i="2" s="1"/>
  <c r="F20" i="2" s="1"/>
  <c r="S47" i="5"/>
  <c r="E17" i="4" s="1"/>
  <c r="H47" i="5"/>
  <c r="L46" i="5"/>
  <c r="B15" i="4" s="1"/>
  <c r="D16" i="3" s="1"/>
  <c r="D16" i="2" s="1"/>
  <c r="I47" i="5"/>
  <c r="L47" i="5"/>
  <c r="B17" i="4" s="1"/>
  <c r="D17" i="4" l="1"/>
  <c r="B7" i="1"/>
  <c r="J24" i="3"/>
  <c r="J24" i="2" s="1"/>
  <c r="F22" i="3"/>
  <c r="F22" i="2" s="1"/>
  <c r="F24" i="3"/>
  <c r="F24" i="2" s="1"/>
  <c r="F23" i="3"/>
  <c r="F23" i="2" s="1"/>
  <c r="J23" i="3"/>
  <c r="J23" i="2" s="1"/>
  <c r="F20" i="3"/>
  <c r="J22" i="3"/>
  <c r="J22" i="2" s="1"/>
  <c r="J26" i="2" s="1"/>
  <c r="J28" i="2" s="1"/>
  <c r="B8" i="1" l="1"/>
  <c r="J26" i="3"/>
  <c r="J28" i="3" l="1"/>
  <c r="C7" i="1"/>
  <c r="I29" i="3"/>
  <c r="J29" i="3" s="1"/>
  <c r="J31" i="3" s="1"/>
  <c r="C8" i="1" l="1"/>
  <c r="G7" i="1"/>
  <c r="G8" i="1" s="1"/>
  <c r="B9" i="1" l="1"/>
  <c r="B10" i="1"/>
  <c r="I30" i="2" l="1"/>
  <c r="J30" i="2" s="1"/>
  <c r="G10" i="1"/>
  <c r="I29" i="2"/>
  <c r="J29" i="2" s="1"/>
  <c r="G9" i="1"/>
  <c r="G11" i="1" s="1"/>
  <c r="J31" i="2" l="1"/>
</calcChain>
</file>

<file path=xl/sharedStrings.xml><?xml version="1.0" encoding="utf-8"?>
<sst xmlns="http://schemas.openxmlformats.org/spreadsheetml/2006/main" count="276" uniqueCount="144">
  <si>
    <t>Rekapitulácia rozpočtu</t>
  </si>
  <si>
    <t>Stavba Dopravné ihrisko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</si>
  <si>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</si>
  <si>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</si>
  <si>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</si>
  <si>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</si>
  <si>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</si>
  <si>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</si>
  <si>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</si>
  <si>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</si>
  <si>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</si>
  <si>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</si>
  <si>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</si>
  <si>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</si>
  <si>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</si>
  <si>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</si>
  <si>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</si>
  <si>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</si>
  <si>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</si>
  <si>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</si>
  <si>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08.03.2019</t>
  </si>
  <si>
    <t>Odberateľ: Obec Bystré</t>
  </si>
  <si>
    <t>Projektant: PRODOSING s.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</si>
  <si>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</si>
  <si>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</si>
  <si>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</si>
  <si>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</si>
  <si>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</si>
  <si>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</si>
  <si>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</si>
  <si>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</si>
  <si>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</si>
  <si>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</si>
  <si>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</si>
  <si>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</si>
  <si>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</si>
  <si>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</si>
  <si>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</si>
  <si>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</si>
  <si>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</si>
  <si>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</si>
  <si>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</si>
  <si>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</si>
  <si>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</si>
  <si>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</si>
  <si>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</si>
  <si>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</si>
  <si>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</si>
  <si>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</si>
  <si>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</si>
  <si>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</si>
  <si>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</si>
  <si>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</si>
  <si>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</si>
  <si>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</si>
  <si>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</si>
  <si>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</si>
  <si>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</si>
  <si>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</si>
  <si>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</si>
  <si>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</si>
  <si>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</si>
  <si>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08.03.2019</t>
  </si>
  <si>
    <t>Prehľad rozpočtových nákladov</t>
  </si>
  <si>
    <t>Práce HSV</t>
  </si>
  <si>
    <t>ZEMNÉ PRÁCE</t>
  </si>
  <si>
    <t>SPEVNENÉ PLOCHY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</si>
  <si>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</si>
  <si>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</si>
  <si>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</si>
  <si>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</si>
  <si>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</si>
  <si>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</si>
  <si>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</si>
  <si>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</si>
  <si>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</si>
  <si>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</si>
  <si>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</si>
  <si>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</si>
  <si>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</si>
  <si>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</si>
  <si>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Dopravné ihrisko v obci Bystré</t>
  </si>
  <si>
    <t xml:space="preserve">  1/A 2</t>
  </si>
  <si>
    <t xml:space="preserve"> 122202201</t>
  </si>
  <si>
    <t xml:space="preserve">Odkopávka a prekopávka nezapažená pre cesty, v hornine 3 do 100 m3   </t>
  </si>
  <si>
    <t>m3</t>
  </si>
  <si>
    <t xml:space="preserve"> 122202209</t>
  </si>
  <si>
    <t xml:space="preserve">Odkopávky a prekopávky nezapažené pre cesty. Príplatok za lepivosť horniny 3   </t>
  </si>
  <si>
    <t xml:space="preserve">  1/A 1</t>
  </si>
  <si>
    <t xml:space="preserve"> 130201001</t>
  </si>
  <si>
    <t xml:space="preserve">Výkop jamy a ryhy v obmedzenom priestore horn. tr.3 ručne   </t>
  </si>
  <si>
    <t xml:space="preserve"> 162303102</t>
  </si>
  <si>
    <t xml:space="preserve">Vodorovné premiestnenie výkopku pre cesty po spevnenej ceste z  horniny tr.1-4  v množstve do 1000 m3 na vzdialenosť do 1000 m   </t>
  </si>
  <si>
    <t xml:space="preserve"> 167101101</t>
  </si>
  <si>
    <t xml:space="preserve">Nakladanie neuľahnutého výkopku z hornín tr.1-4 do 100 m3   </t>
  </si>
  <si>
    <t xml:space="preserve"> 171201201</t>
  </si>
  <si>
    <t xml:space="preserve">Uloženie sypaniny na skládky do 100 m3   </t>
  </si>
  <si>
    <t xml:space="preserve"> 175101201</t>
  </si>
  <si>
    <t xml:space="preserve">Obsyp objektov sypaninou z vhodných hornín 1 až 4 bez prehodenia sypaniny   </t>
  </si>
  <si>
    <t xml:space="preserve"> 181101102</t>
  </si>
  <si>
    <t xml:space="preserve">Úprava pláne v zárezoch v hornine 1-4 so zhutnením   </t>
  </si>
  <si>
    <t>m2</t>
  </si>
  <si>
    <t>221/A 1</t>
  </si>
  <si>
    <t xml:space="preserve"> 564831111</t>
  </si>
  <si>
    <t xml:space="preserve">Podklad zo štrkodrviny s rozprestretím a zhutnením, po zhutnení hr. 100 mm   </t>
  </si>
  <si>
    <t xml:space="preserve"> 564851111</t>
  </si>
  <si>
    <t xml:space="preserve">Podklad zo štrkodrviny s rozprestretím a zhutnením, po zhutnení hr. 150 mm   </t>
  </si>
  <si>
    <t xml:space="preserve"> 577144111</t>
  </si>
  <si>
    <t xml:space="preserve">Asfaltový betón vrstva obrusná AC 8 O v pruhu š. do 3 m z nemodifik. asfaltu tr. II, po zhutnení hr. 50 mm   </t>
  </si>
  <si>
    <t xml:space="preserve"> 914001111</t>
  </si>
  <si>
    <t xml:space="preserve">Osadenie a montáž cestnej zvislej dopravnej značky na stľpik, stľp, konzolu alebo objekt   </t>
  </si>
  <si>
    <t>ks</t>
  </si>
  <si>
    <t xml:space="preserve"> 40447780001</t>
  </si>
  <si>
    <t xml:space="preserve">A - E ,pozink.dopr.značka, základný rozmer 500 - 700, fólia RA1   </t>
  </si>
  <si>
    <t xml:space="preserve"> 915711111</t>
  </si>
  <si>
    <t xml:space="preserve">Vodorovné značenie krytu striekané farbou deliacich čiar šírky 125 mm - zelená farba   </t>
  </si>
  <si>
    <t>m</t>
  </si>
  <si>
    <t xml:space="preserve"> 915719111</t>
  </si>
  <si>
    <t xml:space="preserve">Príplatok k cene za reflexnú úpravu balotinovú deliacich čiar šírky 125 mm   </t>
  </si>
  <si>
    <t xml:space="preserve"> 915721111</t>
  </si>
  <si>
    <t xml:space="preserve">Vodorovné značenie krytu striekané farbou stopčiar, zebier, tieňov, šípok nápisov, prechodov a pod. - zelená farba   </t>
  </si>
  <si>
    <t xml:space="preserve"> 915729111</t>
  </si>
  <si>
    <t xml:space="preserve">Príplatok za reflexnú úpravu balotinovú stopčiar, zebier, tieňov, šípok nápisov, prechodov a pod.   </t>
  </si>
  <si>
    <t xml:space="preserve"> 915791111</t>
  </si>
  <si>
    <t xml:space="preserve">Predznačenie pre značenie striekané farbou z náterových hmôt deliace čiary, vodiace prúžky   </t>
  </si>
  <si>
    <t xml:space="preserve"> 915791112</t>
  </si>
  <si>
    <t xml:space="preserve">Predznačenie pre vodorovné značenie striekané farbou alebo vykonávané z náterových hmôt   </t>
  </si>
  <si>
    <t xml:space="preserve"> 916561112</t>
  </si>
  <si>
    <t xml:space="preserve">Osadenie záhonového alebo parkového obrubníka betón., do lôžka z bet. pros. tr. C 16/20 s bočnou oporou   </t>
  </si>
  <si>
    <t>S/S70</t>
  </si>
  <si>
    <t xml:space="preserve"> 5921954660</t>
  </si>
  <si>
    <t xml:space="preserve">Premac alebo ekvivalent  obrubník parkový 100x20x5 cm, sivý   </t>
  </si>
  <si>
    <t xml:space="preserve"> 918101112</t>
  </si>
  <si>
    <t xml:space="preserve">Lôžko pod obrubníky, krajníky alebo obruby z dlažob. kociek z betónu prostého tr. C 16/20   </t>
  </si>
  <si>
    <t xml:space="preserve"> 998225111</t>
  </si>
  <si>
    <t xml:space="preserve">Presun hmôt pre pozemnú komunikáciu a letisko s krytom asfaltovým akejkoľvek dĺžky objektu   </t>
  </si>
  <si>
    <t>t</t>
  </si>
  <si>
    <t xml:space="preserve"> 998225191</t>
  </si>
  <si>
    <t xml:space="preserve">Príplatok za zväčšený presun pre pozemnú komunikáciu a letisko s krytom asfaltovým nad vymedzenú najväčšiu dopravnú vzdialenosť do 1000 m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</si>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</sst>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abSelected="1" workbookViewId="0">
      <selection activeCell="A14" sqref="A14:XFD28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4" t="s">
        <v>1</v>
      </c>
      <c r="B4" s="194"/>
      <c r="C4" s="194"/>
      <c r="D4" s="194"/>
      <c r="E4" s="194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13841'!I47-Rekapitulácia!D7</f>
        <v>0</v>
      </c>
      <c r="C7" s="69">
        <f>'Kryci_list 13841'!J26</f>
        <v>0</v>
      </c>
      <c r="D7" s="69">
        <v>0</v>
      </c>
      <c r="E7" s="69">
        <f>'Kryci_list 13841'!J17</f>
        <v>0</v>
      </c>
      <c r="F7" s="69">
        <v>0</v>
      </c>
      <c r="G7" s="69">
        <f>B7+C7+D7+E7+F7</f>
        <v>0</v>
      </c>
      <c r="K7">
        <f>'SO 13841'!K47</f>
        <v>0</v>
      </c>
      <c r="Q7">
        <v>30.126000000000001</v>
      </c>
    </row>
    <row r="8" spans="1:26" x14ac:dyDescent="0.25">
      <c r="A8" s="186" t="s">
        <v>139</v>
      </c>
      <c r="B8" s="187">
        <f>SUM(B7:B7)</f>
        <v>0</v>
      </c>
      <c r="C8" s="187">
        <f>SUM(C7:C7)</f>
        <v>0</v>
      </c>
      <c r="D8" s="187">
        <f>SUM(D7:D7)</f>
        <v>0</v>
      </c>
      <c r="E8" s="187">
        <f>SUM(E7:E7)</f>
        <v>0</v>
      </c>
      <c r="F8" s="187">
        <f>SUM(F7:F7)</f>
        <v>0</v>
      </c>
      <c r="G8" s="187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4" t="s">
        <v>140</v>
      </c>
      <c r="B9" s="185">
        <f>G8-SUM(Rekapitulácia!K7:'Rekapitulácia'!K7)*1</f>
        <v>0</v>
      </c>
      <c r="C9" s="185"/>
      <c r="D9" s="185"/>
      <c r="E9" s="185"/>
      <c r="F9" s="185"/>
      <c r="G9" s="185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141</v>
      </c>
      <c r="B10" s="182">
        <f>(G8-B9)</f>
        <v>0</v>
      </c>
      <c r="C10" s="182"/>
      <c r="D10" s="182"/>
      <c r="E10" s="182"/>
      <c r="F10" s="182"/>
      <c r="G10" s="182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142</v>
      </c>
      <c r="B11" s="182"/>
      <c r="C11" s="182"/>
      <c r="D11" s="182"/>
      <c r="E11" s="182"/>
      <c r="F11" s="182"/>
      <c r="G11" s="182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3"/>
      <c r="C12" s="183"/>
      <c r="D12" s="183"/>
      <c r="E12" s="183"/>
      <c r="F12" s="183"/>
      <c r="G12" s="183"/>
    </row>
    <row r="13" spans="1:26" x14ac:dyDescent="0.25">
      <c r="A13" s="10"/>
      <c r="B13" s="183"/>
      <c r="C13" s="183"/>
      <c r="D13" s="183"/>
      <c r="E13" s="183"/>
      <c r="F13" s="183"/>
      <c r="G13" s="183"/>
    </row>
    <row r="14" spans="1:26" x14ac:dyDescent="0.25">
      <c r="A14" s="10"/>
      <c r="B14" s="183"/>
      <c r="C14" s="183"/>
      <c r="D14" s="183"/>
      <c r="E14" s="183"/>
      <c r="F14" s="183"/>
      <c r="G14" s="183"/>
    </row>
    <row r="15" spans="1:26" x14ac:dyDescent="0.25">
      <c r="A15" s="10"/>
      <c r="B15" s="183"/>
      <c r="C15" s="183"/>
      <c r="D15" s="183"/>
      <c r="E15" s="183"/>
      <c r="F15" s="183"/>
      <c r="G15" s="183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0"/>
      <c r="B17" s="183"/>
      <c r="C17" s="183"/>
      <c r="D17" s="183"/>
      <c r="E17" s="183"/>
      <c r="F17" s="183"/>
      <c r="G17" s="183"/>
    </row>
    <row r="18" spans="1:7" x14ac:dyDescent="0.25">
      <c r="A18" s="10"/>
      <c r="B18" s="183"/>
      <c r="C18" s="183"/>
      <c r="D18" s="183"/>
      <c r="E18" s="183"/>
      <c r="F18" s="183"/>
      <c r="G18" s="183"/>
    </row>
    <row r="19" spans="1:7" x14ac:dyDescent="0.25">
      <c r="A19" s="10"/>
      <c r="B19" s="183"/>
      <c r="C19" s="183"/>
      <c r="D19" s="183"/>
      <c r="E19" s="183"/>
      <c r="F19" s="183"/>
      <c r="G19" s="183"/>
    </row>
    <row r="20" spans="1:7" x14ac:dyDescent="0.25">
      <c r="A20" s="10"/>
      <c r="B20" s="183"/>
      <c r="C20" s="183"/>
      <c r="D20" s="183"/>
      <c r="E20" s="183"/>
      <c r="F20" s="183"/>
      <c r="G20" s="183"/>
    </row>
    <row r="21" spans="1:7" x14ac:dyDescent="0.25">
      <c r="A21" s="10"/>
      <c r="B21" s="183"/>
      <c r="C21" s="183"/>
      <c r="D21" s="183"/>
      <c r="E21" s="183"/>
      <c r="F21" s="183"/>
      <c r="G21" s="183"/>
    </row>
    <row r="22" spans="1:7" x14ac:dyDescent="0.25">
      <c r="A22" s="10"/>
      <c r="B22" s="183"/>
      <c r="C22" s="183"/>
      <c r="D22" s="183"/>
      <c r="E22" s="183"/>
      <c r="F22" s="183"/>
      <c r="G22" s="183"/>
    </row>
    <row r="23" spans="1:7" x14ac:dyDescent="0.25">
      <c r="A23" s="10"/>
      <c r="B23" s="183"/>
      <c r="C23" s="183"/>
      <c r="D23" s="183"/>
      <c r="E23" s="183"/>
      <c r="F23" s="183"/>
      <c r="G23" s="183"/>
    </row>
    <row r="24" spans="1:7" x14ac:dyDescent="0.25">
      <c r="A24" s="10"/>
      <c r="B24" s="183"/>
      <c r="C24" s="183"/>
      <c r="D24" s="183"/>
      <c r="E24" s="183"/>
      <c r="F24" s="183"/>
      <c r="G24" s="183"/>
    </row>
    <row r="25" spans="1:7" x14ac:dyDescent="0.25">
      <c r="A25" s="10"/>
      <c r="B25" s="183"/>
      <c r="C25" s="183"/>
      <c r="D25" s="183"/>
      <c r="E25" s="183"/>
      <c r="F25" s="183"/>
      <c r="G25" s="183"/>
    </row>
    <row r="26" spans="1:7" x14ac:dyDescent="0.25">
      <c r="A26" s="10"/>
      <c r="B26" s="183"/>
      <c r="C26" s="183"/>
      <c r="D26" s="183"/>
      <c r="E26" s="183"/>
      <c r="F26" s="183"/>
      <c r="G26" s="183"/>
    </row>
    <row r="27" spans="1:7" x14ac:dyDescent="0.25">
      <c r="A27" s="10"/>
      <c r="B27" s="183"/>
      <c r="C27" s="183"/>
      <c r="D27" s="183"/>
      <c r="E27" s="183"/>
      <c r="F27" s="183"/>
      <c r="G27" s="183"/>
    </row>
    <row r="28" spans="1:7" x14ac:dyDescent="0.25">
      <c r="A28" s="10"/>
      <c r="B28" s="183"/>
      <c r="C28" s="183"/>
      <c r="D28" s="183"/>
      <c r="E28" s="183"/>
      <c r="F28" s="183"/>
      <c r="G28" s="183"/>
    </row>
    <row r="29" spans="1:7" x14ac:dyDescent="0.25">
      <c r="A29" s="10"/>
      <c r="B29" s="183"/>
      <c r="C29" s="183"/>
      <c r="D29" s="183"/>
      <c r="E29" s="183"/>
      <c r="F29" s="183"/>
      <c r="G29" s="183"/>
    </row>
    <row r="30" spans="1:7" x14ac:dyDescent="0.25">
      <c r="A30" s="10"/>
      <c r="B30" s="183"/>
      <c r="C30" s="183"/>
      <c r="D30" s="183"/>
      <c r="E30" s="183"/>
      <c r="F30" s="183"/>
      <c r="G30" s="183"/>
    </row>
    <row r="31" spans="1:7" x14ac:dyDescent="0.25">
      <c r="A31" s="10"/>
      <c r="B31" s="183"/>
      <c r="C31" s="183"/>
      <c r="D31" s="183"/>
      <c r="E31" s="183"/>
      <c r="F31" s="183"/>
      <c r="G31" s="183"/>
    </row>
    <row r="32" spans="1:7" x14ac:dyDescent="0.25">
      <c r="A32" s="10"/>
      <c r="B32" s="183"/>
      <c r="C32" s="183"/>
      <c r="D32" s="183"/>
      <c r="E32" s="183"/>
      <c r="F32" s="183"/>
      <c r="G32" s="183"/>
    </row>
    <row r="33" spans="1:7" x14ac:dyDescent="0.25">
      <c r="A33" s="10"/>
      <c r="B33" s="183"/>
      <c r="C33" s="183"/>
      <c r="D33" s="183"/>
      <c r="E33" s="183"/>
      <c r="F33" s="183"/>
      <c r="G33" s="18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A37" s="1"/>
      <c r="B37" s="143"/>
      <c r="C37" s="143"/>
      <c r="D37" s="143"/>
      <c r="E37" s="143"/>
      <c r="F37" s="143"/>
      <c r="G37" s="143"/>
    </row>
    <row r="38" spans="1:7" x14ac:dyDescent="0.25">
      <c r="A38" s="1"/>
      <c r="B38" s="143"/>
      <c r="C38" s="143"/>
      <c r="D38" s="143"/>
      <c r="E38" s="143"/>
      <c r="F38" s="143"/>
      <c r="G38" s="143"/>
    </row>
    <row r="39" spans="1:7" x14ac:dyDescent="0.25">
      <c r="A39" s="1"/>
      <c r="B39" s="143"/>
      <c r="C39" s="143"/>
      <c r="D39" s="143"/>
      <c r="E39" s="143"/>
      <c r="F39" s="143"/>
      <c r="G39" s="143"/>
    </row>
    <row r="40" spans="1:7" x14ac:dyDescent="0.25">
      <c r="A40" s="1"/>
      <c r="B40" s="143"/>
      <c r="C40" s="143"/>
      <c r="D40" s="143"/>
      <c r="E40" s="143"/>
      <c r="F40" s="143"/>
      <c r="G40" s="143"/>
    </row>
    <row r="41" spans="1:7" x14ac:dyDescent="0.25">
      <c r="A41" s="1"/>
      <c r="B41" s="143"/>
      <c r="C41" s="143"/>
      <c r="D41" s="143"/>
      <c r="E41" s="143"/>
      <c r="F41" s="143"/>
      <c r="G41" s="143"/>
    </row>
    <row r="42" spans="1:7" x14ac:dyDescent="0.25">
      <c r="A42" s="1"/>
      <c r="B42" s="143"/>
      <c r="C42" s="143"/>
      <c r="D42" s="143"/>
      <c r="E42" s="143"/>
      <c r="F42" s="143"/>
      <c r="G42" s="143"/>
    </row>
    <row r="43" spans="1:7" x14ac:dyDescent="0.25">
      <c r="A43" s="1"/>
      <c r="B43" s="143"/>
      <c r="C43" s="143"/>
      <c r="D43" s="143"/>
      <c r="E43" s="143"/>
      <c r="F43" s="143"/>
      <c r="G43" s="143"/>
    </row>
    <row r="44" spans="1:7" x14ac:dyDescent="0.25">
      <c r="A44" s="1"/>
      <c r="B44" s="143"/>
      <c r="C44" s="143"/>
      <c r="D44" s="143"/>
      <c r="E44" s="143"/>
      <c r="F44" s="143"/>
      <c r="G44" s="143"/>
    </row>
    <row r="45" spans="1:7" x14ac:dyDescent="0.25">
      <c r="A45" s="1"/>
      <c r="B45" s="143"/>
      <c r="C45" s="143"/>
      <c r="D45" s="143"/>
      <c r="E45" s="143"/>
      <c r="F45" s="143"/>
      <c r="G45" s="143"/>
    </row>
    <row r="46" spans="1:7" x14ac:dyDescent="0.25">
      <c r="A46" s="1"/>
      <c r="B46" s="143"/>
      <c r="C46" s="143"/>
      <c r="D46" s="143"/>
      <c r="E46" s="143"/>
      <c r="F46" s="143"/>
      <c r="G46" s="143"/>
    </row>
    <row r="47" spans="1:7" x14ac:dyDescent="0.25">
      <c r="A47" s="1"/>
      <c r="B47" s="143"/>
      <c r="C47" s="143"/>
      <c r="D47" s="143"/>
      <c r="E47" s="143"/>
      <c r="F47" s="143"/>
      <c r="G47" s="143"/>
    </row>
    <row r="48" spans="1:7" x14ac:dyDescent="0.25">
      <c r="A48" s="1"/>
      <c r="B48" s="143"/>
      <c r="C48" s="143"/>
      <c r="D48" s="143"/>
      <c r="E48" s="143"/>
      <c r="F48" s="143"/>
      <c r="G48" s="143"/>
    </row>
    <row r="49" spans="1:7" x14ac:dyDescent="0.25">
      <c r="A49" s="1"/>
      <c r="B49" s="143"/>
      <c r="C49" s="143"/>
      <c r="D49" s="143"/>
      <c r="E49" s="143"/>
      <c r="F49" s="143"/>
      <c r="G49" s="143"/>
    </row>
    <row r="50" spans="1:7" x14ac:dyDescent="0.25">
      <c r="A50" s="1"/>
      <c r="B50" s="143"/>
      <c r="C50" s="143"/>
      <c r="D50" s="143"/>
      <c r="E50" s="143"/>
      <c r="F50" s="143"/>
      <c r="G50" s="143"/>
    </row>
    <row r="51" spans="1:7" x14ac:dyDescent="0.25">
      <c r="B51" s="181"/>
      <c r="C51" s="181"/>
      <c r="D51" s="181"/>
      <c r="E51" s="181"/>
      <c r="F51" s="181"/>
      <c r="G51" s="181"/>
    </row>
    <row r="52" spans="1:7" x14ac:dyDescent="0.25">
      <c r="B52" s="181"/>
      <c r="C52" s="181"/>
      <c r="D52" s="181"/>
      <c r="E52" s="181"/>
      <c r="F52" s="181"/>
      <c r="G52" s="181"/>
    </row>
    <row r="53" spans="1:7" x14ac:dyDescent="0.25">
      <c r="B53" s="181"/>
      <c r="C53" s="181"/>
      <c r="D53" s="181"/>
      <c r="E53" s="181"/>
      <c r="F53" s="181"/>
      <c r="G53" s="181"/>
    </row>
    <row r="54" spans="1:7" x14ac:dyDescent="0.25">
      <c r="B54" s="181"/>
      <c r="C54" s="181"/>
      <c r="D54" s="181"/>
      <c r="E54" s="181"/>
      <c r="F54" s="181"/>
      <c r="G54" s="181"/>
    </row>
    <row r="55" spans="1:7" x14ac:dyDescent="0.25">
      <c r="B55" s="181"/>
      <c r="C55" s="181"/>
      <c r="D55" s="181"/>
      <c r="E55" s="181"/>
      <c r="F55" s="181"/>
      <c r="G55" s="181"/>
    </row>
    <row r="56" spans="1:7" x14ac:dyDescent="0.25">
      <c r="B56" s="181"/>
      <c r="C56" s="181"/>
      <c r="D56" s="181"/>
      <c r="E56" s="181"/>
      <c r="F56" s="181"/>
      <c r="G56" s="181"/>
    </row>
    <row r="57" spans="1:7" x14ac:dyDescent="0.25">
      <c r="B57" s="181"/>
      <c r="C57" s="181"/>
      <c r="D57" s="181"/>
      <c r="E57" s="181"/>
      <c r="F57" s="181"/>
      <c r="G57" s="181"/>
    </row>
    <row r="58" spans="1:7" x14ac:dyDescent="0.25">
      <c r="B58" s="181"/>
      <c r="C58" s="181"/>
      <c r="D58" s="181"/>
      <c r="E58" s="181"/>
      <c r="F58" s="181"/>
      <c r="G58" s="181"/>
    </row>
    <row r="59" spans="1:7" x14ac:dyDescent="0.25">
      <c r="B59" s="181"/>
      <c r="C59" s="181"/>
      <c r="D59" s="181"/>
      <c r="E59" s="181"/>
      <c r="F59" s="181"/>
      <c r="G59" s="181"/>
    </row>
    <row r="60" spans="1:7" x14ac:dyDescent="0.25">
      <c r="B60" s="181"/>
      <c r="C60" s="181"/>
      <c r="D60" s="181"/>
      <c r="E60" s="181"/>
      <c r="F60" s="181"/>
      <c r="G60" s="181"/>
    </row>
    <row r="61" spans="1:7" x14ac:dyDescent="0.25">
      <c r="B61" s="181"/>
      <c r="C61" s="181"/>
      <c r="D61" s="181"/>
      <c r="E61" s="181"/>
      <c r="F61" s="181"/>
      <c r="G61" s="181"/>
    </row>
    <row r="62" spans="1:7" x14ac:dyDescent="0.25">
      <c r="B62" s="181"/>
      <c r="C62" s="181"/>
      <c r="D62" s="181"/>
      <c r="E62" s="181"/>
      <c r="F62" s="181"/>
      <c r="G62" s="181"/>
    </row>
    <row r="63" spans="1:7" x14ac:dyDescent="0.25">
      <c r="B63" s="181"/>
      <c r="C63" s="181"/>
      <c r="D63" s="181"/>
      <c r="E63" s="181"/>
      <c r="F63" s="181"/>
      <c r="G63" s="181"/>
    </row>
    <row r="64" spans="1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  <row r="90" spans="2:7" x14ac:dyDescent="0.25">
      <c r="B90" s="181"/>
      <c r="C90" s="181"/>
      <c r="D90" s="181"/>
      <c r="E90" s="181"/>
      <c r="F90" s="181"/>
      <c r="G90" s="181"/>
    </row>
    <row r="91" spans="2:7" x14ac:dyDescent="0.25">
      <c r="B91" s="181"/>
      <c r="C91" s="181"/>
      <c r="D91" s="181"/>
      <c r="E91" s="181"/>
      <c r="F91" s="181"/>
      <c r="G91" s="181"/>
    </row>
    <row r="92" spans="2:7" x14ac:dyDescent="0.25">
      <c r="B92" s="181"/>
      <c r="C92" s="181"/>
      <c r="D92" s="181"/>
      <c r="E92" s="181"/>
      <c r="F92" s="181"/>
      <c r="G92" s="181"/>
    </row>
    <row r="93" spans="2:7" x14ac:dyDescent="0.25">
      <c r="B93" s="181"/>
      <c r="C93" s="181"/>
      <c r="D93" s="181"/>
      <c r="E93" s="181"/>
      <c r="F93" s="181"/>
      <c r="G93" s="181"/>
    </row>
    <row r="94" spans="2:7" x14ac:dyDescent="0.25">
      <c r="B94" s="181"/>
      <c r="C94" s="181"/>
      <c r="D94" s="181"/>
      <c r="E94" s="181"/>
      <c r="F94" s="181"/>
      <c r="G94" s="181"/>
    </row>
    <row r="95" spans="2:7" x14ac:dyDescent="0.25">
      <c r="B95" s="181"/>
      <c r="C95" s="181"/>
      <c r="D95" s="181"/>
      <c r="E95" s="181"/>
      <c r="F95" s="181"/>
      <c r="G95" s="181"/>
    </row>
    <row r="96" spans="2:7" x14ac:dyDescent="0.25">
      <c r="B96" s="181"/>
      <c r="C96" s="181"/>
      <c r="D96" s="181"/>
      <c r="E96" s="181"/>
      <c r="F96" s="181"/>
      <c r="G96" s="181"/>
    </row>
    <row r="97" spans="2:7" x14ac:dyDescent="0.25">
      <c r="B97" s="181"/>
      <c r="C97" s="181"/>
      <c r="D97" s="181"/>
      <c r="E97" s="181"/>
      <c r="F97" s="181"/>
      <c r="G97" s="181"/>
    </row>
    <row r="98" spans="2:7" x14ac:dyDescent="0.25">
      <c r="B98" s="181"/>
      <c r="C98" s="181"/>
      <c r="D98" s="181"/>
      <c r="E98" s="181"/>
      <c r="F98" s="181"/>
      <c r="G98" s="181"/>
    </row>
    <row r="99" spans="2:7" x14ac:dyDescent="0.25">
      <c r="B99" s="181"/>
      <c r="C99" s="181"/>
      <c r="D99" s="181"/>
      <c r="E99" s="181"/>
      <c r="F99" s="181"/>
      <c r="G99" s="181"/>
    </row>
    <row r="100" spans="2:7" x14ac:dyDescent="0.25">
      <c r="B100" s="181"/>
      <c r="C100" s="181"/>
      <c r="D100" s="181"/>
      <c r="E100" s="181"/>
      <c r="F100" s="181"/>
      <c r="G100" s="181"/>
    </row>
    <row r="101" spans="2:7" x14ac:dyDescent="0.25">
      <c r="B101" s="181"/>
      <c r="C101" s="181"/>
      <c r="D101" s="181"/>
      <c r="E101" s="181"/>
      <c r="F101" s="181"/>
      <c r="G101" s="181"/>
    </row>
    <row r="102" spans="2:7" x14ac:dyDescent="0.25">
      <c r="B102" s="181"/>
      <c r="C102" s="181"/>
      <c r="D102" s="181"/>
      <c r="E102" s="181"/>
      <c r="F102" s="181"/>
      <c r="G102" s="181"/>
    </row>
    <row r="103" spans="2:7" x14ac:dyDescent="0.25">
      <c r="B103" s="181"/>
      <c r="C103" s="181"/>
      <c r="D103" s="181"/>
      <c r="E103" s="181"/>
      <c r="F103" s="181"/>
      <c r="G103" s="181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5" t="s">
        <v>1</v>
      </c>
      <c r="C2" s="196"/>
      <c r="D2" s="196"/>
      <c r="E2" s="196"/>
      <c r="F2" s="196"/>
      <c r="G2" s="196"/>
      <c r="H2" s="196"/>
      <c r="I2" s="196"/>
      <c r="J2" s="197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13841'!D16</f>
        <v>0</v>
      </c>
      <c r="E16" s="89">
        <f>'Kryci_list 13841'!E16</f>
        <v>0</v>
      </c>
      <c r="F16" s="98">
        <f>'Kryci_list 13841'!F16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13841'!D17</f>
        <v>0</v>
      </c>
      <c r="E17" s="68">
        <f>'Kryci_list 13841'!E17</f>
        <v>0</v>
      </c>
      <c r="F17" s="73">
        <f>'Kryci_list 13841'!F17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13841'!D18</f>
        <v>0</v>
      </c>
      <c r="E18" s="69">
        <f>'Kryci_list 13841'!E18</f>
        <v>0</v>
      </c>
      <c r="F18" s="74">
        <f>'Kryci_list 13841'!F18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13841'!F22</f>
        <v>0</v>
      </c>
      <c r="G22" s="52">
        <v>16</v>
      </c>
      <c r="H22" s="107" t="s">
        <v>50</v>
      </c>
      <c r="I22" s="121"/>
      <c r="J22" s="118">
        <f>'Kryci_list 13841'!J22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13841'!F23</f>
        <v>0</v>
      </c>
      <c r="G23" s="53">
        <v>17</v>
      </c>
      <c r="H23" s="108" t="s">
        <v>51</v>
      </c>
      <c r="I23" s="121"/>
      <c r="J23" s="119">
        <f>'Kryci_list 13841'!J23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13841'!F24</f>
        <v>0</v>
      </c>
      <c r="G24" s="53">
        <v>18</v>
      </c>
      <c r="H24" s="108" t="s">
        <v>52</v>
      </c>
      <c r="I24" s="121"/>
      <c r="J24" s="119">
        <f>'Kryci_list 13841'!J24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2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8" t="s">
        <v>42</v>
      </c>
      <c r="H32" s="189"/>
      <c r="I32" s="190"/>
      <c r="J32" s="191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4" t="s">
        <v>1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13841'!B15</f>
        <v>0</v>
      </c>
      <c r="E16" s="89">
        <f>'Rekap 13841'!C15</f>
        <v>0</v>
      </c>
      <c r="F16" s="98">
        <f>'Rekap 13841'!D15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/>
      <c r="E17" s="68"/>
      <c r="F17" s="73"/>
      <c r="G17" s="53">
        <v>7</v>
      </c>
      <c r="H17" s="108" t="s">
        <v>34</v>
      </c>
      <c r="I17" s="121"/>
      <c r="J17" s="119">
        <f>'SO 13841'!Z47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/>
      <c r="E18" s="69"/>
      <c r="F18" s="74"/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13841'!K9:'SO 13841'!K46)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13841'!K9:'SO 13841'!K46)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7" t="s">
        <v>21</v>
      </c>
      <c r="B1" s="208"/>
      <c r="C1" s="208"/>
      <c r="D1" s="209"/>
      <c r="E1" s="138" t="s">
        <v>18</v>
      </c>
      <c r="F1" s="137"/>
      <c r="W1">
        <v>30.126000000000001</v>
      </c>
    </row>
    <row r="2" spans="1:26" ht="20.100000000000001" customHeight="1" x14ac:dyDescent="0.25">
      <c r="A2" s="207" t="s">
        <v>22</v>
      </c>
      <c r="B2" s="208"/>
      <c r="C2" s="208"/>
      <c r="D2" s="209"/>
      <c r="E2" s="138" t="s">
        <v>16</v>
      </c>
      <c r="F2" s="137"/>
    </row>
    <row r="3" spans="1:26" ht="20.100000000000001" customHeight="1" x14ac:dyDescent="0.25">
      <c r="A3" s="207" t="s">
        <v>23</v>
      </c>
      <c r="B3" s="208"/>
      <c r="C3" s="208"/>
      <c r="D3" s="209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13841'!L19</f>
        <v>0</v>
      </c>
      <c r="C11" s="151">
        <f>'SO 13841'!M19</f>
        <v>0</v>
      </c>
      <c r="D11" s="151">
        <f>'SO 13841'!I19</f>
        <v>0</v>
      </c>
      <c r="E11" s="152">
        <f>'SO 13841'!P19</f>
        <v>0</v>
      </c>
      <c r="F11" s="152">
        <f>'SO 13841'!S19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13841'!L25</f>
        <v>0</v>
      </c>
      <c r="C12" s="151">
        <f>'SO 13841'!M25</f>
        <v>0</v>
      </c>
      <c r="D12" s="151">
        <f>'SO 13841'!I25</f>
        <v>0</v>
      </c>
      <c r="E12" s="152">
        <f>'SO 13841'!P25</f>
        <v>0.47</v>
      </c>
      <c r="F12" s="152">
        <f>'SO 13841'!S25</f>
        <v>62.54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13841'!L39</f>
        <v>0</v>
      </c>
      <c r="C13" s="151">
        <f>'SO 13841'!M39</f>
        <v>0</v>
      </c>
      <c r="D13" s="151">
        <f>'SO 13841'!I39</f>
        <v>0</v>
      </c>
      <c r="E13" s="152">
        <f>'SO 13841'!P39</f>
        <v>0.25</v>
      </c>
      <c r="F13" s="152">
        <f>'SO 13841'!S39</f>
        <v>6.06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13841'!L44</f>
        <v>0</v>
      </c>
      <c r="C14" s="151">
        <f>'SO 13841'!M44</f>
        <v>0</v>
      </c>
      <c r="D14" s="151">
        <f>'SO 13841'!I44</f>
        <v>0</v>
      </c>
      <c r="E14" s="152">
        <f>'SO 13841'!P44</f>
        <v>0</v>
      </c>
      <c r="F14" s="152">
        <f>'SO 13841'!S44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2" t="s">
        <v>64</v>
      </c>
      <c r="B15" s="153">
        <f>'SO 13841'!L46</f>
        <v>0</v>
      </c>
      <c r="C15" s="153">
        <f>'SO 13841'!M46</f>
        <v>0</v>
      </c>
      <c r="D15" s="153">
        <f>'SO 13841'!I46</f>
        <v>0</v>
      </c>
      <c r="E15" s="154">
        <f>'SO 13841'!S46</f>
        <v>68.599999999999994</v>
      </c>
      <c r="F15" s="154">
        <f>'SO 13841'!V46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26" x14ac:dyDescent="0.25">
      <c r="A17" s="2" t="s">
        <v>69</v>
      </c>
      <c r="B17" s="153">
        <f>'SO 13841'!L47</f>
        <v>0</v>
      </c>
      <c r="C17" s="153">
        <f>'SO 13841'!M47</f>
        <v>0</v>
      </c>
      <c r="D17" s="153">
        <f>'SO 13841'!I47</f>
        <v>0</v>
      </c>
      <c r="E17" s="154">
        <f>'SO 13841'!S47</f>
        <v>68.599999999999994</v>
      </c>
      <c r="F17" s="154">
        <f>'SO 13841'!V47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43"/>
      <c r="C18" s="143"/>
      <c r="D18" s="143"/>
      <c r="E18" s="142"/>
      <c r="F18" s="142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pane ySplit="8" topLeftCell="A33" activePane="bottomLeft" state="frozen"/>
      <selection pane="bottomLeft" activeCell="G43" sqref="G11:G43"/>
    </sheetView>
  </sheetViews>
  <sheetFormatPr defaultColWidth="0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0" t="s">
        <v>21</v>
      </c>
      <c r="C1" s="211"/>
      <c r="D1" s="211"/>
      <c r="E1" s="211"/>
      <c r="F1" s="211"/>
      <c r="G1" s="211"/>
      <c r="H1" s="212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0" t="s">
        <v>22</v>
      </c>
      <c r="C2" s="211"/>
      <c r="D2" s="211"/>
      <c r="E2" s="211"/>
      <c r="F2" s="211"/>
      <c r="G2" s="211"/>
      <c r="H2" s="212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0" t="s">
        <v>23</v>
      </c>
      <c r="C3" s="211"/>
      <c r="D3" s="211"/>
      <c r="E3" s="211"/>
      <c r="F3" s="211"/>
      <c r="G3" s="211"/>
      <c r="H3" s="212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81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70</v>
      </c>
      <c r="B8" s="162" t="s">
        <v>71</v>
      </c>
      <c r="C8" s="162" t="s">
        <v>72</v>
      </c>
      <c r="D8" s="162" t="s">
        <v>73</v>
      </c>
      <c r="E8" s="162" t="s">
        <v>74</v>
      </c>
      <c r="F8" s="162" t="s">
        <v>75</v>
      </c>
      <c r="G8" s="162" t="s">
        <v>76</v>
      </c>
      <c r="H8" s="162" t="s">
        <v>54</v>
      </c>
      <c r="I8" s="162" t="s">
        <v>77</v>
      </c>
      <c r="J8" s="162"/>
      <c r="K8" s="162"/>
      <c r="L8" s="162"/>
      <c r="M8" s="162"/>
      <c r="N8" s="162"/>
      <c r="O8" s="162"/>
      <c r="P8" s="162" t="s">
        <v>78</v>
      </c>
      <c r="Q8" s="156"/>
      <c r="R8" s="156"/>
      <c r="S8" s="162" t="s">
        <v>79</v>
      </c>
      <c r="T8" s="158"/>
      <c r="U8" s="158"/>
      <c r="V8" s="164" t="s">
        <v>80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>
        <v>687492</v>
      </c>
      <c r="B11" s="169" t="s">
        <v>82</v>
      </c>
      <c r="C11" s="173" t="s">
        <v>83</v>
      </c>
      <c r="D11" s="169" t="s">
        <v>84</v>
      </c>
      <c r="E11" s="169" t="s">
        <v>85</v>
      </c>
      <c r="F11" s="170">
        <v>44.274999999999999</v>
      </c>
      <c r="G11" s="171"/>
      <c r="H11" s="171"/>
      <c r="I11" s="171">
        <f t="shared" ref="I11:I18" si="0">ROUND(F11*(G11+H11),2)</f>
        <v>0</v>
      </c>
      <c r="J11" s="169">
        <f t="shared" ref="J11:J18" si="1">ROUND(F11*(N11),2)</f>
        <v>396.7</v>
      </c>
      <c r="K11" s="1">
        <f t="shared" ref="K11:K18" si="2">ROUND(F11*(O11),2)</f>
        <v>0</v>
      </c>
      <c r="L11" s="1">
        <f t="shared" ref="L11:L18" si="3">ROUND(F11*(G11),2)</f>
        <v>0</v>
      </c>
      <c r="M11" s="1"/>
      <c r="N11" s="1">
        <v>8.9600000000000009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>
        <v>687493</v>
      </c>
      <c r="B12" s="169" t="s">
        <v>82</v>
      </c>
      <c r="C12" s="173" t="s">
        <v>86</v>
      </c>
      <c r="D12" s="169" t="s">
        <v>87</v>
      </c>
      <c r="E12" s="169" t="s">
        <v>85</v>
      </c>
      <c r="F12" s="170">
        <v>44.274999999999999</v>
      </c>
      <c r="G12" s="171"/>
      <c r="H12" s="171"/>
      <c r="I12" s="171">
        <f t="shared" si="0"/>
        <v>0</v>
      </c>
      <c r="J12" s="169">
        <f t="shared" si="1"/>
        <v>36.31</v>
      </c>
      <c r="K12" s="1">
        <f t="shared" si="2"/>
        <v>0</v>
      </c>
      <c r="L12" s="1">
        <f t="shared" si="3"/>
        <v>0</v>
      </c>
      <c r="M12" s="1"/>
      <c r="N12" s="1">
        <v>0.82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>
        <v>687494</v>
      </c>
      <c r="B13" s="169" t="s">
        <v>88</v>
      </c>
      <c r="C13" s="173" t="s">
        <v>89</v>
      </c>
      <c r="D13" s="169" t="s">
        <v>90</v>
      </c>
      <c r="E13" s="169" t="s">
        <v>85</v>
      </c>
      <c r="F13" s="170">
        <v>0.88</v>
      </c>
      <c r="G13" s="171"/>
      <c r="H13" s="171"/>
      <c r="I13" s="171">
        <f t="shared" si="0"/>
        <v>0</v>
      </c>
      <c r="J13" s="169">
        <f t="shared" si="1"/>
        <v>29.42</v>
      </c>
      <c r="K13" s="1">
        <f t="shared" si="2"/>
        <v>0</v>
      </c>
      <c r="L13" s="1">
        <f t="shared" si="3"/>
        <v>0</v>
      </c>
      <c r="M13" s="1"/>
      <c r="N13" s="1">
        <v>33.43</v>
      </c>
      <c r="O13" s="1"/>
      <c r="P13" s="161"/>
      <c r="Q13" s="174"/>
      <c r="R13" s="174"/>
      <c r="S13" s="150"/>
      <c r="V13" s="175"/>
      <c r="Z13">
        <v>0</v>
      </c>
    </row>
    <row r="14" spans="1:26" ht="35.1" customHeight="1" x14ac:dyDescent="0.25">
      <c r="A14" s="172">
        <v>687495</v>
      </c>
      <c r="B14" s="169" t="s">
        <v>82</v>
      </c>
      <c r="C14" s="173" t="s">
        <v>91</v>
      </c>
      <c r="D14" s="169" t="s">
        <v>92</v>
      </c>
      <c r="E14" s="169" t="s">
        <v>85</v>
      </c>
      <c r="F14" s="170">
        <v>35.155000000000001</v>
      </c>
      <c r="G14" s="171"/>
      <c r="H14" s="171"/>
      <c r="I14" s="171">
        <f t="shared" si="0"/>
        <v>0</v>
      </c>
      <c r="J14" s="169">
        <f t="shared" si="1"/>
        <v>65.040000000000006</v>
      </c>
      <c r="K14" s="1">
        <f t="shared" si="2"/>
        <v>0</v>
      </c>
      <c r="L14" s="1">
        <f t="shared" si="3"/>
        <v>0</v>
      </c>
      <c r="M14" s="1"/>
      <c r="N14" s="1">
        <v>1.85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>
        <v>687496</v>
      </c>
      <c r="B15" s="169" t="s">
        <v>88</v>
      </c>
      <c r="C15" s="173" t="s">
        <v>93</v>
      </c>
      <c r="D15" s="169" t="s">
        <v>94</v>
      </c>
      <c r="E15" s="169" t="s">
        <v>85</v>
      </c>
      <c r="F15" s="170">
        <v>45.155000000000001</v>
      </c>
      <c r="G15" s="171"/>
      <c r="H15" s="171"/>
      <c r="I15" s="171">
        <f t="shared" si="0"/>
        <v>0</v>
      </c>
      <c r="J15" s="169">
        <f t="shared" si="1"/>
        <v>279.95999999999998</v>
      </c>
      <c r="K15" s="1">
        <f t="shared" si="2"/>
        <v>0</v>
      </c>
      <c r="L15" s="1">
        <f t="shared" si="3"/>
        <v>0</v>
      </c>
      <c r="M15" s="1"/>
      <c r="N15" s="1">
        <v>6.2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>
        <v>687497</v>
      </c>
      <c r="B16" s="169" t="s">
        <v>88</v>
      </c>
      <c r="C16" s="173" t="s">
        <v>95</v>
      </c>
      <c r="D16" s="169" t="s">
        <v>96</v>
      </c>
      <c r="E16" s="169" t="s">
        <v>85</v>
      </c>
      <c r="F16" s="170">
        <v>35.155000000000001</v>
      </c>
      <c r="G16" s="171"/>
      <c r="H16" s="171"/>
      <c r="I16" s="171">
        <f t="shared" si="0"/>
        <v>0</v>
      </c>
      <c r="J16" s="169">
        <f t="shared" si="1"/>
        <v>25.66</v>
      </c>
      <c r="K16" s="1">
        <f t="shared" si="2"/>
        <v>0</v>
      </c>
      <c r="L16" s="1">
        <f t="shared" si="3"/>
        <v>0</v>
      </c>
      <c r="M16" s="1"/>
      <c r="N16" s="1">
        <v>0.73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>
        <v>687498</v>
      </c>
      <c r="B17" s="169" t="s">
        <v>88</v>
      </c>
      <c r="C17" s="173" t="s">
        <v>97</v>
      </c>
      <c r="D17" s="169" t="s">
        <v>98</v>
      </c>
      <c r="E17" s="169" t="s">
        <v>85</v>
      </c>
      <c r="F17" s="170">
        <v>10</v>
      </c>
      <c r="G17" s="171"/>
      <c r="H17" s="171"/>
      <c r="I17" s="171">
        <f t="shared" si="0"/>
        <v>0</v>
      </c>
      <c r="J17" s="169">
        <f t="shared" si="1"/>
        <v>203</v>
      </c>
      <c r="K17" s="1">
        <f t="shared" si="2"/>
        <v>0</v>
      </c>
      <c r="L17" s="1">
        <f t="shared" si="3"/>
        <v>0</v>
      </c>
      <c r="M17" s="1"/>
      <c r="N17" s="1">
        <v>20.3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>
        <v>687499</v>
      </c>
      <c r="B18" s="169" t="s">
        <v>88</v>
      </c>
      <c r="C18" s="173" t="s">
        <v>99</v>
      </c>
      <c r="D18" s="169" t="s">
        <v>100</v>
      </c>
      <c r="E18" s="169" t="s">
        <v>101</v>
      </c>
      <c r="F18" s="170">
        <v>44.274999999999999</v>
      </c>
      <c r="G18" s="171"/>
      <c r="H18" s="171"/>
      <c r="I18" s="171">
        <f t="shared" si="0"/>
        <v>0</v>
      </c>
      <c r="J18" s="169">
        <f t="shared" si="1"/>
        <v>34.53</v>
      </c>
      <c r="K18" s="1">
        <f t="shared" si="2"/>
        <v>0</v>
      </c>
      <c r="L18" s="1">
        <f t="shared" si="3"/>
        <v>0</v>
      </c>
      <c r="M18" s="1"/>
      <c r="N18" s="1">
        <v>0.78</v>
      </c>
      <c r="O18" s="1"/>
      <c r="P18" s="161"/>
      <c r="Q18" s="174"/>
      <c r="R18" s="174"/>
      <c r="S18" s="150"/>
      <c r="V18" s="175"/>
      <c r="Z18">
        <v>0</v>
      </c>
    </row>
    <row r="19" spans="1:26" x14ac:dyDescent="0.25">
      <c r="A19" s="150"/>
      <c r="B19" s="150"/>
      <c r="C19" s="150"/>
      <c r="D19" s="150" t="s">
        <v>65</v>
      </c>
      <c r="E19" s="150"/>
      <c r="F19" s="168"/>
      <c r="G19" s="153"/>
      <c r="H19" s="153">
        <f>ROUND((SUM(M10:M18))/1,2)</f>
        <v>0</v>
      </c>
      <c r="I19" s="153">
        <f>ROUND((SUM(I10:I18))/1,2)</f>
        <v>0</v>
      </c>
      <c r="J19" s="150"/>
      <c r="K19" s="150"/>
      <c r="L19" s="150">
        <f>ROUND((SUM(L10:L18))/1,2)</f>
        <v>0</v>
      </c>
      <c r="M19" s="150">
        <f>ROUND((SUM(M10:M18))/1,2)</f>
        <v>0</v>
      </c>
      <c r="N19" s="150"/>
      <c r="O19" s="150"/>
      <c r="P19" s="176">
        <f>ROUND((SUM(P10:P18))/1,2)</f>
        <v>0</v>
      </c>
      <c r="Q19" s="147"/>
      <c r="R19" s="147"/>
      <c r="S19" s="176">
        <f>ROUND((SUM(S10:S18))/1,2)</f>
        <v>0</v>
      </c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"/>
      <c r="C20" s="1"/>
      <c r="D20" s="1"/>
      <c r="E20" s="1"/>
      <c r="F20" s="161"/>
      <c r="G20" s="143"/>
      <c r="H20" s="143"/>
      <c r="I20" s="143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0"/>
      <c r="B21" s="150"/>
      <c r="C21" s="150"/>
      <c r="D21" s="150" t="s">
        <v>66</v>
      </c>
      <c r="E21" s="150"/>
      <c r="F21" s="168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47"/>
      <c r="R21" s="147"/>
      <c r="S21" s="150"/>
      <c r="T21" s="147"/>
      <c r="U21" s="147"/>
      <c r="V21" s="147"/>
      <c r="W21" s="147"/>
      <c r="X21" s="147"/>
      <c r="Y21" s="147"/>
      <c r="Z21" s="147"/>
    </row>
    <row r="22" spans="1:26" ht="24.95" customHeight="1" x14ac:dyDescent="0.25">
      <c r="A22" s="172">
        <v>687500</v>
      </c>
      <c r="B22" s="169" t="s">
        <v>102</v>
      </c>
      <c r="C22" s="173" t="s">
        <v>103</v>
      </c>
      <c r="D22" s="169" t="s">
        <v>104</v>
      </c>
      <c r="E22" s="169" t="s">
        <v>101</v>
      </c>
      <c r="F22" s="170">
        <v>45.75</v>
      </c>
      <c r="G22" s="171"/>
      <c r="H22" s="171"/>
      <c r="I22" s="171">
        <f>ROUND(F22*(G22+H22),2)</f>
        <v>0</v>
      </c>
      <c r="J22" s="169">
        <f>ROUND(F22*(N22),2)</f>
        <v>137.71</v>
      </c>
      <c r="K22" s="1">
        <f>ROUND(F22*(O22),2)</f>
        <v>0</v>
      </c>
      <c r="L22" s="1">
        <f>ROUND(F22*(G22),2)</f>
        <v>0</v>
      </c>
      <c r="M22" s="1"/>
      <c r="N22" s="1">
        <v>3.01</v>
      </c>
      <c r="O22" s="1"/>
      <c r="P22" s="168">
        <v>0.18906999999999999</v>
      </c>
      <c r="Q22" s="174"/>
      <c r="R22" s="174">
        <v>0.18906999999999999</v>
      </c>
      <c r="S22" s="150">
        <f>ROUND(F22*(R22),3)</f>
        <v>8.65</v>
      </c>
      <c r="V22" s="175"/>
      <c r="Z22">
        <v>0</v>
      </c>
    </row>
    <row r="23" spans="1:26" ht="24.95" customHeight="1" x14ac:dyDescent="0.25">
      <c r="A23" s="172">
        <v>687501</v>
      </c>
      <c r="B23" s="169" t="s">
        <v>102</v>
      </c>
      <c r="C23" s="173" t="s">
        <v>105</v>
      </c>
      <c r="D23" s="169" t="s">
        <v>106</v>
      </c>
      <c r="E23" s="169" t="s">
        <v>101</v>
      </c>
      <c r="F23" s="170">
        <v>192.5</v>
      </c>
      <c r="G23" s="171"/>
      <c r="H23" s="171"/>
      <c r="I23" s="171">
        <f>ROUND(F23*(G23+H23),2)</f>
        <v>0</v>
      </c>
      <c r="J23" s="169">
        <f>ROUND(F23*(N23),2)</f>
        <v>808.5</v>
      </c>
      <c r="K23" s="1">
        <f>ROUND(F23*(O23),2)</f>
        <v>0</v>
      </c>
      <c r="L23" s="1">
        <f>ROUND(F23*(G23),2)</f>
        <v>0</v>
      </c>
      <c r="M23" s="1"/>
      <c r="N23" s="1">
        <v>4.2</v>
      </c>
      <c r="O23" s="1"/>
      <c r="P23" s="168">
        <v>0.27994000000000002</v>
      </c>
      <c r="Q23" s="174"/>
      <c r="R23" s="174">
        <v>0.27994000000000002</v>
      </c>
      <c r="S23" s="150">
        <f>ROUND(F23*(R23),3)</f>
        <v>53.887999999999998</v>
      </c>
      <c r="V23" s="175"/>
      <c r="Z23">
        <v>0</v>
      </c>
    </row>
    <row r="24" spans="1:26" ht="24.95" customHeight="1" x14ac:dyDescent="0.25">
      <c r="A24" s="172">
        <v>687502</v>
      </c>
      <c r="B24" s="169">
        <v>221</v>
      </c>
      <c r="C24" s="173" t="s">
        <v>107</v>
      </c>
      <c r="D24" s="169" t="s">
        <v>108</v>
      </c>
      <c r="E24" s="169" t="s">
        <v>101</v>
      </c>
      <c r="F24" s="170">
        <v>192.5</v>
      </c>
      <c r="G24" s="171"/>
      <c r="H24" s="171"/>
      <c r="I24" s="171">
        <f>ROUND(F24*(G24+H24),2)</f>
        <v>0</v>
      </c>
      <c r="J24" s="169">
        <f>ROUND(F24*(N24),2)</f>
        <v>2695</v>
      </c>
      <c r="K24" s="1">
        <f>ROUND(F24*(O24),2)</f>
        <v>0</v>
      </c>
      <c r="L24" s="1">
        <f>ROUND(F24*(G24),2)</f>
        <v>0</v>
      </c>
      <c r="M24" s="1"/>
      <c r="N24" s="1">
        <v>14</v>
      </c>
      <c r="O24" s="1"/>
      <c r="P24" s="161"/>
      <c r="Q24" s="174"/>
      <c r="R24" s="174"/>
      <c r="S24" s="150"/>
      <c r="V24" s="175"/>
      <c r="Z24">
        <v>0</v>
      </c>
    </row>
    <row r="25" spans="1:26" x14ac:dyDescent="0.25">
      <c r="A25" s="150"/>
      <c r="B25" s="150"/>
      <c r="C25" s="150"/>
      <c r="D25" s="150" t="s">
        <v>66</v>
      </c>
      <c r="E25" s="150"/>
      <c r="F25" s="168"/>
      <c r="G25" s="153"/>
      <c r="H25" s="153">
        <f>ROUND((SUM(M21:M24))/1,2)</f>
        <v>0</v>
      </c>
      <c r="I25" s="153">
        <f>ROUND((SUM(I21:I24))/1,2)</f>
        <v>0</v>
      </c>
      <c r="J25" s="150"/>
      <c r="K25" s="150"/>
      <c r="L25" s="150">
        <f>ROUND((SUM(L21:L24))/1,2)</f>
        <v>0</v>
      </c>
      <c r="M25" s="150">
        <f>ROUND((SUM(M21:M24))/1,2)</f>
        <v>0</v>
      </c>
      <c r="N25" s="150"/>
      <c r="O25" s="150"/>
      <c r="P25" s="176">
        <f>ROUND((SUM(P21:P24))/1,2)</f>
        <v>0.47</v>
      </c>
      <c r="Q25" s="147"/>
      <c r="R25" s="147"/>
      <c r="S25" s="176">
        <f>ROUND((SUM(S21:S24))/1,2)</f>
        <v>62.54</v>
      </c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"/>
      <c r="C26" s="1"/>
      <c r="D26" s="1"/>
      <c r="E26" s="1"/>
      <c r="F26" s="161"/>
      <c r="G26" s="143"/>
      <c r="H26" s="143"/>
      <c r="I26" s="143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0"/>
      <c r="B27" s="150"/>
      <c r="C27" s="150"/>
      <c r="D27" s="150" t="s">
        <v>67</v>
      </c>
      <c r="E27" s="150"/>
      <c r="F27" s="168"/>
      <c r="G27" s="151"/>
      <c r="H27" s="151"/>
      <c r="I27" s="151"/>
      <c r="J27" s="150"/>
      <c r="K27" s="150"/>
      <c r="L27" s="150"/>
      <c r="M27" s="150"/>
      <c r="N27" s="150"/>
      <c r="O27" s="150"/>
      <c r="P27" s="150"/>
      <c r="Q27" s="147"/>
      <c r="R27" s="147"/>
      <c r="S27" s="150"/>
      <c r="T27" s="147"/>
      <c r="U27" s="147"/>
      <c r="V27" s="147"/>
      <c r="W27" s="147"/>
      <c r="X27" s="147"/>
      <c r="Y27" s="147"/>
      <c r="Z27" s="147"/>
    </row>
    <row r="28" spans="1:26" ht="24.95" customHeight="1" x14ac:dyDescent="0.25">
      <c r="A28" s="172">
        <v>687503</v>
      </c>
      <c r="B28" s="169" t="s">
        <v>102</v>
      </c>
      <c r="C28" s="173" t="s">
        <v>109</v>
      </c>
      <c r="D28" s="169" t="s">
        <v>110</v>
      </c>
      <c r="E28" s="169" t="s">
        <v>111</v>
      </c>
      <c r="F28" s="170">
        <v>11</v>
      </c>
      <c r="G28" s="171"/>
      <c r="H28" s="171"/>
      <c r="I28" s="171">
        <f t="shared" ref="I28:I38" si="4">ROUND(F28*(G28+H28),2)</f>
        <v>0</v>
      </c>
      <c r="J28" s="169">
        <f t="shared" ref="J28:J38" si="5">ROUND(F28*(N28),2)</f>
        <v>357.28</v>
      </c>
      <c r="K28" s="1">
        <f t="shared" ref="K28:K38" si="6">ROUND(F28*(O28),2)</f>
        <v>0</v>
      </c>
      <c r="L28" s="1">
        <f t="shared" ref="L28:L36" si="7">ROUND(F28*(G28),2)</f>
        <v>0</v>
      </c>
      <c r="M28" s="1"/>
      <c r="N28" s="1">
        <v>32.479999999999997</v>
      </c>
      <c r="O28" s="1"/>
      <c r="P28" s="168">
        <v>0.22684000000000001</v>
      </c>
      <c r="Q28" s="174"/>
      <c r="R28" s="174">
        <v>0.22684000000000001</v>
      </c>
      <c r="S28" s="150">
        <f>ROUND(F28*(R28),3)</f>
        <v>2.4950000000000001</v>
      </c>
      <c r="V28" s="175"/>
      <c r="Z28">
        <v>0</v>
      </c>
    </row>
    <row r="29" spans="1:26" ht="24.95" customHeight="1" x14ac:dyDescent="0.25">
      <c r="A29" s="172">
        <v>687504</v>
      </c>
      <c r="B29" s="169">
        <v>404</v>
      </c>
      <c r="C29" s="173" t="s">
        <v>112</v>
      </c>
      <c r="D29" s="169" t="s">
        <v>113</v>
      </c>
      <c r="E29" s="169" t="s">
        <v>111</v>
      </c>
      <c r="F29" s="170">
        <v>11</v>
      </c>
      <c r="G29" s="171"/>
      <c r="H29" s="171"/>
      <c r="I29" s="171">
        <f t="shared" si="4"/>
        <v>0</v>
      </c>
      <c r="J29" s="169">
        <f t="shared" si="5"/>
        <v>715</v>
      </c>
      <c r="K29" s="1">
        <f t="shared" si="6"/>
        <v>0</v>
      </c>
      <c r="L29" s="1">
        <f t="shared" si="7"/>
        <v>0</v>
      </c>
      <c r="M29" s="1"/>
      <c r="N29" s="1">
        <v>65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>
        <v>687505</v>
      </c>
      <c r="B30" s="169" t="s">
        <v>102</v>
      </c>
      <c r="C30" s="173" t="s">
        <v>114</v>
      </c>
      <c r="D30" s="169" t="s">
        <v>115</v>
      </c>
      <c r="E30" s="169" t="s">
        <v>116</v>
      </c>
      <c r="F30" s="170">
        <v>152.5</v>
      </c>
      <c r="G30" s="171"/>
      <c r="H30" s="171"/>
      <c r="I30" s="171">
        <f t="shared" si="4"/>
        <v>0</v>
      </c>
      <c r="J30" s="169">
        <f t="shared" si="5"/>
        <v>305</v>
      </c>
      <c r="K30" s="1">
        <f t="shared" si="6"/>
        <v>0</v>
      </c>
      <c r="L30" s="1">
        <f t="shared" si="7"/>
        <v>0</v>
      </c>
      <c r="M30" s="1"/>
      <c r="N30" s="1">
        <v>2</v>
      </c>
      <c r="O30" s="1"/>
      <c r="P30" s="168">
        <v>9.0000000000000006E-5</v>
      </c>
      <c r="Q30" s="174"/>
      <c r="R30" s="174">
        <v>9.0000000000000006E-5</v>
      </c>
      <c r="S30" s="150">
        <f>ROUND(F30*(R30),3)</f>
        <v>1.4E-2</v>
      </c>
      <c r="V30" s="175"/>
      <c r="Z30">
        <v>0</v>
      </c>
    </row>
    <row r="31" spans="1:26" ht="24.95" customHeight="1" x14ac:dyDescent="0.25">
      <c r="A31" s="172">
        <v>687506</v>
      </c>
      <c r="B31" s="169" t="s">
        <v>102</v>
      </c>
      <c r="C31" s="173" t="s">
        <v>117</v>
      </c>
      <c r="D31" s="169" t="s">
        <v>118</v>
      </c>
      <c r="E31" s="169" t="s">
        <v>116</v>
      </c>
      <c r="F31" s="170">
        <v>152.5</v>
      </c>
      <c r="G31" s="171"/>
      <c r="H31" s="171"/>
      <c r="I31" s="171">
        <f t="shared" si="4"/>
        <v>0</v>
      </c>
      <c r="J31" s="169">
        <f t="shared" si="5"/>
        <v>61</v>
      </c>
      <c r="K31" s="1">
        <f t="shared" si="6"/>
        <v>0</v>
      </c>
      <c r="L31" s="1">
        <f t="shared" si="7"/>
        <v>0</v>
      </c>
      <c r="M31" s="1"/>
      <c r="N31" s="1">
        <v>0.4</v>
      </c>
      <c r="O31" s="1"/>
      <c r="P31" s="168">
        <v>4.0000000000000003E-5</v>
      </c>
      <c r="Q31" s="174"/>
      <c r="R31" s="174">
        <v>4.0000000000000003E-5</v>
      </c>
      <c r="S31" s="150">
        <f>ROUND(F31*(R31),3)</f>
        <v>6.0000000000000001E-3</v>
      </c>
      <c r="V31" s="175"/>
      <c r="Z31">
        <v>0</v>
      </c>
    </row>
    <row r="32" spans="1:26" ht="35.1" customHeight="1" x14ac:dyDescent="0.25">
      <c r="A32" s="172">
        <v>687507</v>
      </c>
      <c r="B32" s="169" t="s">
        <v>102</v>
      </c>
      <c r="C32" s="173" t="s">
        <v>119</v>
      </c>
      <c r="D32" s="169" t="s">
        <v>120</v>
      </c>
      <c r="E32" s="169" t="s">
        <v>101</v>
      </c>
      <c r="F32" s="170">
        <v>4</v>
      </c>
      <c r="G32" s="171"/>
      <c r="H32" s="171"/>
      <c r="I32" s="171">
        <f t="shared" si="4"/>
        <v>0</v>
      </c>
      <c r="J32" s="169">
        <f t="shared" si="5"/>
        <v>142.4</v>
      </c>
      <c r="K32" s="1">
        <f t="shared" si="6"/>
        <v>0</v>
      </c>
      <c r="L32" s="1">
        <f t="shared" si="7"/>
        <v>0</v>
      </c>
      <c r="M32" s="1"/>
      <c r="N32" s="1">
        <v>35.6</v>
      </c>
      <c r="O32" s="1"/>
      <c r="P32" s="168">
        <v>6.6E-4</v>
      </c>
      <c r="Q32" s="174"/>
      <c r="R32" s="174">
        <v>6.6E-4</v>
      </c>
      <c r="S32" s="150">
        <f>ROUND(F32*(R32),3)</f>
        <v>3.0000000000000001E-3</v>
      </c>
      <c r="V32" s="175"/>
      <c r="Z32">
        <v>0</v>
      </c>
    </row>
    <row r="33" spans="1:26" ht="24.95" customHeight="1" x14ac:dyDescent="0.25">
      <c r="A33" s="172">
        <v>687508</v>
      </c>
      <c r="B33" s="169" t="s">
        <v>102</v>
      </c>
      <c r="C33" s="173" t="s">
        <v>121</v>
      </c>
      <c r="D33" s="169" t="s">
        <v>122</v>
      </c>
      <c r="E33" s="169" t="s">
        <v>101</v>
      </c>
      <c r="F33" s="170">
        <v>4</v>
      </c>
      <c r="G33" s="171"/>
      <c r="H33" s="171"/>
      <c r="I33" s="171">
        <f t="shared" si="4"/>
        <v>0</v>
      </c>
      <c r="J33" s="169">
        <f t="shared" si="5"/>
        <v>5.92</v>
      </c>
      <c r="K33" s="1">
        <f t="shared" si="6"/>
        <v>0</v>
      </c>
      <c r="L33" s="1">
        <f t="shared" si="7"/>
        <v>0</v>
      </c>
      <c r="M33" s="1"/>
      <c r="N33" s="1">
        <v>1.48</v>
      </c>
      <c r="O33" s="1"/>
      <c r="P33" s="168">
        <v>3.2000000000000003E-4</v>
      </c>
      <c r="Q33" s="174"/>
      <c r="R33" s="174">
        <v>3.2000000000000003E-4</v>
      </c>
      <c r="S33" s="150">
        <f>ROUND(F33*(R33),3)</f>
        <v>1E-3</v>
      </c>
      <c r="V33" s="175"/>
      <c r="Z33">
        <v>0</v>
      </c>
    </row>
    <row r="34" spans="1:26" ht="24.95" customHeight="1" x14ac:dyDescent="0.25">
      <c r="A34" s="172">
        <v>687509</v>
      </c>
      <c r="B34" s="169" t="s">
        <v>102</v>
      </c>
      <c r="C34" s="173" t="s">
        <v>123</v>
      </c>
      <c r="D34" s="169" t="s">
        <v>124</v>
      </c>
      <c r="E34" s="169" t="s">
        <v>116</v>
      </c>
      <c r="F34" s="170">
        <v>152.5</v>
      </c>
      <c r="G34" s="171"/>
      <c r="H34" s="171"/>
      <c r="I34" s="171">
        <f t="shared" si="4"/>
        <v>0</v>
      </c>
      <c r="J34" s="169">
        <f t="shared" si="5"/>
        <v>61</v>
      </c>
      <c r="K34" s="1">
        <f t="shared" si="6"/>
        <v>0</v>
      </c>
      <c r="L34" s="1">
        <f t="shared" si="7"/>
        <v>0</v>
      </c>
      <c r="M34" s="1"/>
      <c r="N34" s="1">
        <v>0.4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>
        <v>687510</v>
      </c>
      <c r="B35" s="169" t="s">
        <v>102</v>
      </c>
      <c r="C35" s="173" t="s">
        <v>125</v>
      </c>
      <c r="D35" s="169" t="s">
        <v>126</v>
      </c>
      <c r="E35" s="169" t="s">
        <v>101</v>
      </c>
      <c r="F35" s="170">
        <v>4</v>
      </c>
      <c r="G35" s="171"/>
      <c r="H35" s="171"/>
      <c r="I35" s="171">
        <f t="shared" si="4"/>
        <v>0</v>
      </c>
      <c r="J35" s="169">
        <f t="shared" si="5"/>
        <v>15.12</v>
      </c>
      <c r="K35" s="1">
        <f t="shared" si="6"/>
        <v>0</v>
      </c>
      <c r="L35" s="1">
        <f t="shared" si="7"/>
        <v>0</v>
      </c>
      <c r="M35" s="1"/>
      <c r="N35" s="1">
        <v>3.7800000000000002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>
        <v>687511</v>
      </c>
      <c r="B36" s="169">
        <v>221</v>
      </c>
      <c r="C36" s="173" t="s">
        <v>127</v>
      </c>
      <c r="D36" s="169" t="s">
        <v>128</v>
      </c>
      <c r="E36" s="169" t="s">
        <v>116</v>
      </c>
      <c r="F36" s="170">
        <v>152.5</v>
      </c>
      <c r="G36" s="171"/>
      <c r="H36" s="171"/>
      <c r="I36" s="171">
        <f t="shared" si="4"/>
        <v>0</v>
      </c>
      <c r="J36" s="169">
        <f t="shared" si="5"/>
        <v>930.25</v>
      </c>
      <c r="K36" s="1">
        <f t="shared" si="6"/>
        <v>0</v>
      </c>
      <c r="L36" s="1">
        <f t="shared" si="7"/>
        <v>0</v>
      </c>
      <c r="M36" s="1"/>
      <c r="N36" s="1">
        <v>6.1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>
        <v>687512</v>
      </c>
      <c r="B37" s="169" t="s">
        <v>129</v>
      </c>
      <c r="C37" s="173" t="s">
        <v>130</v>
      </c>
      <c r="D37" s="169" t="s">
        <v>131</v>
      </c>
      <c r="E37" s="169" t="s">
        <v>111</v>
      </c>
      <c r="F37" s="170">
        <v>154.02500000000001</v>
      </c>
      <c r="G37" s="171"/>
      <c r="H37" s="171"/>
      <c r="I37" s="171">
        <f t="shared" si="4"/>
        <v>0</v>
      </c>
      <c r="J37" s="169">
        <f t="shared" si="5"/>
        <v>472.86</v>
      </c>
      <c r="K37" s="1">
        <f t="shared" si="6"/>
        <v>0</v>
      </c>
      <c r="L37" s="1"/>
      <c r="M37" s="1">
        <f>ROUND(F37*(G37),2)</f>
        <v>0</v>
      </c>
      <c r="N37" s="1">
        <v>3.07</v>
      </c>
      <c r="O37" s="1"/>
      <c r="P37" s="168">
        <v>2.3E-2</v>
      </c>
      <c r="Q37" s="174"/>
      <c r="R37" s="174">
        <v>2.3E-2</v>
      </c>
      <c r="S37" s="150">
        <f>ROUND(F37*(R37),3)</f>
        <v>3.5430000000000001</v>
      </c>
      <c r="V37" s="175"/>
      <c r="Z37">
        <v>0</v>
      </c>
    </row>
    <row r="38" spans="1:26" ht="24.95" customHeight="1" x14ac:dyDescent="0.25">
      <c r="A38" s="172">
        <v>687513</v>
      </c>
      <c r="B38" s="169">
        <v>221</v>
      </c>
      <c r="C38" s="173" t="s">
        <v>132</v>
      </c>
      <c r="D38" s="169" t="s">
        <v>133</v>
      </c>
      <c r="E38" s="169" t="s">
        <v>85</v>
      </c>
      <c r="F38" s="170">
        <v>3.05</v>
      </c>
      <c r="G38" s="171"/>
      <c r="H38" s="171"/>
      <c r="I38" s="171">
        <f t="shared" si="4"/>
        <v>0</v>
      </c>
      <c r="J38" s="169">
        <f t="shared" si="5"/>
        <v>287.98</v>
      </c>
      <c r="K38" s="1">
        <f t="shared" si="6"/>
        <v>0</v>
      </c>
      <c r="L38" s="1">
        <f>ROUND(F38*(G38),2)</f>
        <v>0</v>
      </c>
      <c r="M38" s="1"/>
      <c r="N38" s="1">
        <v>94.42</v>
      </c>
      <c r="O38" s="1"/>
      <c r="P38" s="161"/>
      <c r="Q38" s="174"/>
      <c r="R38" s="174"/>
      <c r="S38" s="150"/>
      <c r="V38" s="175"/>
      <c r="Z38">
        <v>0</v>
      </c>
    </row>
    <row r="39" spans="1:26" x14ac:dyDescent="0.25">
      <c r="A39" s="150"/>
      <c r="B39" s="150"/>
      <c r="C39" s="150"/>
      <c r="D39" s="150" t="s">
        <v>67</v>
      </c>
      <c r="E39" s="150"/>
      <c r="F39" s="168"/>
      <c r="G39" s="153"/>
      <c r="H39" s="153">
        <f>ROUND((SUM(M27:M38))/1,2)</f>
        <v>0</v>
      </c>
      <c r="I39" s="153">
        <f>ROUND((SUM(I27:I38))/1,2)</f>
        <v>0</v>
      </c>
      <c r="J39" s="150"/>
      <c r="K39" s="150"/>
      <c r="L39" s="150">
        <f>ROUND((SUM(L27:L38))/1,2)</f>
        <v>0</v>
      </c>
      <c r="M39" s="150">
        <f>ROUND((SUM(M27:M38))/1,2)</f>
        <v>0</v>
      </c>
      <c r="N39" s="150"/>
      <c r="O39" s="150"/>
      <c r="P39" s="176">
        <f>ROUND((SUM(P27:P38))/1,2)</f>
        <v>0.25</v>
      </c>
      <c r="Q39" s="147"/>
      <c r="R39" s="147"/>
      <c r="S39" s="176">
        <f>ROUND((SUM(S27:S38))/1,2)</f>
        <v>6.06</v>
      </c>
      <c r="T39" s="147"/>
      <c r="U39" s="147"/>
      <c r="V39" s="147"/>
      <c r="W39" s="147"/>
      <c r="X39" s="147"/>
      <c r="Y39" s="147"/>
      <c r="Z39" s="147"/>
    </row>
    <row r="40" spans="1:26" x14ac:dyDescent="0.25">
      <c r="A40" s="1"/>
      <c r="B40" s="1"/>
      <c r="C40" s="1"/>
      <c r="D40" s="1"/>
      <c r="E40" s="1"/>
      <c r="F40" s="161"/>
      <c r="G40" s="143"/>
      <c r="H40" s="143"/>
      <c r="I40" s="143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0"/>
      <c r="B41" s="150"/>
      <c r="C41" s="150"/>
      <c r="D41" s="150" t="s">
        <v>68</v>
      </c>
      <c r="E41" s="150"/>
      <c r="F41" s="168"/>
      <c r="G41" s="151"/>
      <c r="H41" s="151"/>
      <c r="I41" s="151"/>
      <c r="J41" s="150"/>
      <c r="K41" s="150"/>
      <c r="L41" s="150"/>
      <c r="M41" s="150"/>
      <c r="N41" s="150"/>
      <c r="O41" s="150"/>
      <c r="P41" s="150"/>
      <c r="Q41" s="147"/>
      <c r="R41" s="147"/>
      <c r="S41" s="150"/>
      <c r="T41" s="147"/>
      <c r="U41" s="147"/>
      <c r="V41" s="147"/>
      <c r="W41" s="147"/>
      <c r="X41" s="147"/>
      <c r="Y41" s="147"/>
      <c r="Z41" s="147"/>
    </row>
    <row r="42" spans="1:26" ht="24.95" customHeight="1" x14ac:dyDescent="0.25">
      <c r="A42" s="172">
        <v>687514</v>
      </c>
      <c r="B42" s="169" t="s">
        <v>102</v>
      </c>
      <c r="C42" s="173" t="s">
        <v>134</v>
      </c>
      <c r="D42" s="169" t="s">
        <v>135</v>
      </c>
      <c r="E42" s="169" t="s">
        <v>136</v>
      </c>
      <c r="F42" s="170">
        <v>115.294</v>
      </c>
      <c r="G42" s="171"/>
      <c r="H42" s="171"/>
      <c r="I42" s="171">
        <f>ROUND(F42*(G42+H42),2)</f>
        <v>0</v>
      </c>
      <c r="J42" s="169">
        <f>ROUND(F42*(N42),2)</f>
        <v>221.36</v>
      </c>
      <c r="K42" s="1">
        <f>ROUND(F42*(O42),2)</f>
        <v>0</v>
      </c>
      <c r="L42" s="1">
        <f>ROUND(F42*(G42),2)</f>
        <v>0</v>
      </c>
      <c r="M42" s="1"/>
      <c r="N42" s="1">
        <v>1.92</v>
      </c>
      <c r="O42" s="1"/>
      <c r="P42" s="161"/>
      <c r="Q42" s="174"/>
      <c r="R42" s="174"/>
      <c r="S42" s="150"/>
      <c r="V42" s="175"/>
      <c r="Z42">
        <v>0</v>
      </c>
    </row>
    <row r="43" spans="1:26" ht="35.1" customHeight="1" x14ac:dyDescent="0.25">
      <c r="A43" s="172">
        <v>687515</v>
      </c>
      <c r="B43" s="169" t="s">
        <v>102</v>
      </c>
      <c r="C43" s="173" t="s">
        <v>137</v>
      </c>
      <c r="D43" s="169" t="s">
        <v>138</v>
      </c>
      <c r="E43" s="169" t="s">
        <v>136</v>
      </c>
      <c r="F43" s="170">
        <v>115.294</v>
      </c>
      <c r="G43" s="171"/>
      <c r="H43" s="171"/>
      <c r="I43" s="171">
        <f>ROUND(F43*(G43+H43),2)</f>
        <v>0</v>
      </c>
      <c r="J43" s="169">
        <f>ROUND(F43*(N43),2)</f>
        <v>25.36</v>
      </c>
      <c r="K43" s="1">
        <f>ROUND(F43*(O43),2)</f>
        <v>0</v>
      </c>
      <c r="L43" s="1">
        <f>ROUND(F43*(G43),2)</f>
        <v>0</v>
      </c>
      <c r="M43" s="1"/>
      <c r="N43" s="1">
        <v>0.22</v>
      </c>
      <c r="O43" s="1"/>
      <c r="P43" s="161"/>
      <c r="Q43" s="174"/>
      <c r="R43" s="174"/>
      <c r="S43" s="150"/>
      <c r="V43" s="175"/>
      <c r="Z43">
        <v>0</v>
      </c>
    </row>
    <row r="44" spans="1:26" x14ac:dyDescent="0.25">
      <c r="A44" s="150"/>
      <c r="B44" s="150"/>
      <c r="C44" s="150"/>
      <c r="D44" s="150" t="s">
        <v>68</v>
      </c>
      <c r="E44" s="150"/>
      <c r="F44" s="168"/>
      <c r="G44" s="153"/>
      <c r="H44" s="153"/>
      <c r="I44" s="153">
        <f>ROUND((SUM(I41:I43))/1,2)</f>
        <v>0</v>
      </c>
      <c r="J44" s="150"/>
      <c r="K44" s="150"/>
      <c r="L44" s="150">
        <f>ROUND((SUM(L41:L43))/1,2)</f>
        <v>0</v>
      </c>
      <c r="M44" s="150">
        <f>ROUND((SUM(M41:M43))/1,2)</f>
        <v>0</v>
      </c>
      <c r="N44" s="150"/>
      <c r="O44" s="150"/>
      <c r="P44" s="176"/>
      <c r="S44" s="168">
        <f>ROUND((SUM(S41:S43))/1,2)</f>
        <v>0</v>
      </c>
      <c r="V44">
        <f>ROUND((SUM(V41:V43))/1,2)</f>
        <v>0</v>
      </c>
    </row>
    <row r="45" spans="1:26" x14ac:dyDescent="0.25">
      <c r="A45" s="1"/>
      <c r="B45" s="1"/>
      <c r="C45" s="1"/>
      <c r="D45" s="1"/>
      <c r="E45" s="1"/>
      <c r="F45" s="161"/>
      <c r="G45" s="143"/>
      <c r="H45" s="143"/>
      <c r="I45" s="143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0"/>
      <c r="B46" s="150"/>
      <c r="C46" s="150"/>
      <c r="D46" s="2" t="s">
        <v>64</v>
      </c>
      <c r="E46" s="150"/>
      <c r="F46" s="168"/>
      <c r="G46" s="153"/>
      <c r="H46" s="153">
        <f>ROUND((SUM(M9:M45))/2,2)</f>
        <v>0</v>
      </c>
      <c r="I46" s="153">
        <f>ROUND((SUM(I9:I45))/2,2)</f>
        <v>0</v>
      </c>
      <c r="J46" s="150"/>
      <c r="K46" s="150"/>
      <c r="L46" s="150">
        <f>ROUND((SUM(L9:L45))/2,2)</f>
        <v>0</v>
      </c>
      <c r="M46" s="150">
        <f>ROUND((SUM(M9:M45))/2,2)</f>
        <v>0</v>
      </c>
      <c r="N46" s="150"/>
      <c r="O46" s="150"/>
      <c r="P46" s="176"/>
      <c r="S46" s="176">
        <f>ROUND((SUM(S9:S45))/2,2)</f>
        <v>68.599999999999994</v>
      </c>
      <c r="V46">
        <f>ROUND((SUM(V9:V45))/2,2)</f>
        <v>0</v>
      </c>
    </row>
    <row r="47" spans="1:26" x14ac:dyDescent="0.25">
      <c r="A47" s="177"/>
      <c r="B47" s="177"/>
      <c r="C47" s="177"/>
      <c r="D47" s="177" t="s">
        <v>69</v>
      </c>
      <c r="E47" s="177"/>
      <c r="F47" s="178"/>
      <c r="G47" s="179"/>
      <c r="H47" s="179">
        <f>ROUND((SUM(M9:M46))/3,2)</f>
        <v>0</v>
      </c>
      <c r="I47" s="179">
        <f>ROUND((SUM(I9:I46))/3,2)</f>
        <v>0</v>
      </c>
      <c r="J47" s="177"/>
      <c r="K47" s="177">
        <f>ROUND((SUM(K9:K46))/3,2)</f>
        <v>0</v>
      </c>
      <c r="L47" s="177">
        <f>ROUND((SUM(L9:L46))/3,2)</f>
        <v>0</v>
      </c>
      <c r="M47" s="177">
        <f>ROUND((SUM(M9:M46))/3,2)</f>
        <v>0</v>
      </c>
      <c r="N47" s="177"/>
      <c r="O47" s="177"/>
      <c r="P47" s="178"/>
      <c r="Q47" s="180"/>
      <c r="R47" s="180"/>
      <c r="S47" s="193">
        <f>ROUND((SUM(S9:S46))/3,2)</f>
        <v>68.599999999999994</v>
      </c>
      <c r="T47" s="180"/>
      <c r="U47" s="180"/>
      <c r="V47" s="180">
        <f>ROUND((SUM(V9:V46))/3,2)</f>
        <v>0</v>
      </c>
      <c r="Z47">
        <f>(SUM(Z9:Z46))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Dopravné ihrisko v obci Bystré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13841</vt:lpstr>
      <vt:lpstr>Rekap 13841</vt:lpstr>
      <vt:lpstr>SO 13841</vt:lpstr>
      <vt:lpstr>'Rekap 13841'!Názvy_tlače</vt:lpstr>
      <vt:lpstr>'SO 13841'!Názvy_tlače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2019-03-08T10:25:29Z</dcterms:created>
  <dcterms:modified xsi:type="dcterms:W3CDTF">2019-03-08T10:32:44Z</dcterms:modified>
</cp:coreProperties>
</file>